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3"/>
  </bookViews>
  <sheets>
    <sheet name="Приложение №14 (2023)" sheetId="1" r:id="rId1"/>
    <sheet name="продолжение прил. №14 (2023)" sheetId="2" r:id="rId2"/>
    <sheet name="продолжение прил. № 14 (2023)" sheetId="3" r:id="rId3"/>
    <sheet name="план закупок 2023" sheetId="4" r:id="rId4"/>
  </sheets>
  <definedNames>
    <definedName name="_xlnm.Print_Area" localSheetId="3">'план закупок 2023'!$A$1:$J$25</definedName>
    <definedName name="_xlnm.Print_Area" localSheetId="0">'Приложение №14 (2023)'!$A$1:$J$200</definedName>
    <definedName name="_xlnm.Print_Area" localSheetId="2">'продолжение прил. № 14 (2023)'!$A$1:$M$187</definedName>
    <definedName name="_xlnm.Print_Area" localSheetId="1">'продолжение прил. №14 (2023)'!$A$1:$H$39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F16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ВЛ 6 кВ 1,345+ КЛ 6 кВ 0,580+ КЛ 10 кВ 0,065
</t>
        </r>
      </text>
    </comment>
  </commentList>
</comments>
</file>

<file path=xl/sharedStrings.xml><?xml version="1.0" encoding="utf-8"?>
<sst xmlns="http://schemas.openxmlformats.org/spreadsheetml/2006/main" count="2696" uniqueCount="406">
  <si>
    <t>1</t>
  </si>
  <si>
    <t>2</t>
  </si>
  <si>
    <t>№№</t>
  </si>
  <si>
    <t>Наименование объекта</t>
  </si>
  <si>
    <t>1.1.</t>
  </si>
  <si>
    <t>1.2.</t>
  </si>
  <si>
    <t>1.3.</t>
  </si>
  <si>
    <t>1.4.</t>
  </si>
  <si>
    <t>2.</t>
  </si>
  <si>
    <t>2.1.</t>
  </si>
  <si>
    <t>2.2.</t>
  </si>
  <si>
    <t>к приказу Минэнерго России</t>
  </si>
  <si>
    <t>Утверждаю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</si>
  <si>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</si>
  <si>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</si>
  <si>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</si>
  <si>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</si>
  <si>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</si>
  <si>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</si>
  <si>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</si>
  <si>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</si>
  <si>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</si>
  <si>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</si>
  <si>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</si>
  <si>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</si>
  <si>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отчетного</t>
  </si>
  <si>
    <t>периода*</t>
  </si>
  <si>
    <t>Причины</t>
  </si>
  <si>
    <t>* В ценах отчетного года.</t>
  </si>
  <si>
    <t>план**</t>
  </si>
  <si>
    <t>года*</t>
  </si>
  <si>
    <t>Приложение № 14</t>
  </si>
  <si>
    <t>3 кв.</t>
  </si>
  <si>
    <t>График реализации инвестиционной программы*, млн. рублей с НДС</t>
  </si>
  <si>
    <t>(представляется ежегодно до 15 декабря года, предшествующего плановому)</t>
  </si>
  <si>
    <t>Источник финансирования</t>
  </si>
  <si>
    <t>по результатам</t>
  </si>
  <si>
    <t>1.1.3.2.</t>
  </si>
  <si>
    <t>отклонений</t>
  </si>
  <si>
    <t>Собственные средства</t>
  </si>
  <si>
    <t>Прибыль, направляемая на инвестиции:</t>
  </si>
  <si>
    <t>в том числе инвестиционная составляющая</t>
  </si>
  <si>
    <t>в тарифе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</si>
  <si>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</si>
  <si>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</si>
  <si>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</si>
  <si>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</si>
  <si>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1.1.1.</t>
  </si>
  <si>
    <t>1.1.2.</t>
  </si>
  <si>
    <t>1.1.3.</t>
  </si>
  <si>
    <t>1.1.3.1.</t>
  </si>
  <si>
    <t>нения потребителей</t>
  </si>
  <si>
    <t>Амортизация</t>
  </si>
  <si>
    <t>Возврат НДС</t>
  </si>
  <si>
    <t>Прочие собственные средства</t>
  </si>
  <si>
    <t>1.4.1.</t>
  </si>
  <si>
    <t>Привлеченные средства, в т. ч.:</t>
  </si>
  <si>
    <t>Кредиты</t>
  </si>
  <si>
    <t>2.3.</t>
  </si>
  <si>
    <t>2.4.</t>
  </si>
  <si>
    <t>2.5.</t>
  </si>
  <si>
    <t>2.6.</t>
  </si>
  <si>
    <t>Прочие привлеченные средства</t>
  </si>
  <si>
    <t>Средства внешних инвесторов</t>
  </si>
  <si>
    <t>Бюджетное финансирование</t>
  </si>
  <si>
    <t>Займы организаций</t>
  </si>
  <si>
    <t>Облигационные займы</t>
  </si>
  <si>
    <t>Наименование проекта</t>
  </si>
  <si>
    <t>Ввод мощностей</t>
  </si>
  <si>
    <t>Вывод мощностей</t>
  </si>
  <si>
    <t>М. П.</t>
  </si>
  <si>
    <t>от 24 марта 2010 г. № 114</t>
  </si>
  <si>
    <t>всего,</t>
  </si>
  <si>
    <t>в т. ч. средства от доп. эмиссии акций</t>
  </si>
  <si>
    <t>№</t>
  </si>
  <si>
    <t>МВт, Гкал/час, км, МВа</t>
  </si>
  <si>
    <t>1.1</t>
  </si>
  <si>
    <t>1.1.1</t>
  </si>
  <si>
    <t>1.1.1.1</t>
  </si>
  <si>
    <t>1.1.1.2</t>
  </si>
  <si>
    <t>Филиал "Ковдорская электросеть"</t>
  </si>
  <si>
    <t>Филиал "Заполярная горэлектросеть"</t>
  </si>
  <si>
    <t>Транспортные средства</t>
  </si>
  <si>
    <t>Примечание: утвержденной инвестиционной программой не предусмотрено выделение этапов строительства объектов электроэнергетики</t>
  </si>
  <si>
    <t>1.1.4.</t>
  </si>
  <si>
    <t>Прочая прибыль</t>
  </si>
  <si>
    <t>1.4.2.</t>
  </si>
  <si>
    <t xml:space="preserve">в т. ч. средства за счёт арендной платы </t>
  </si>
  <si>
    <t>(арендодатель ГОУТП "ТЭКОС")</t>
  </si>
  <si>
    <t>год</t>
  </si>
  <si>
    <t>№№ п/п</t>
  </si>
  <si>
    <t>Наименование приобретения</t>
  </si>
  <si>
    <t>способ приобретения</t>
  </si>
  <si>
    <t>Планируемая дата или период приобретения</t>
  </si>
  <si>
    <t>Планируемая дата ввода в эксплуатацию</t>
  </si>
  <si>
    <t>Запрос коммерческих предложений</t>
  </si>
  <si>
    <t>Продолжение  приложения № 14</t>
  </si>
  <si>
    <t>Акционерное общество "Мурманэнергосбыт"</t>
  </si>
  <si>
    <t>ИТОГО:</t>
  </si>
  <si>
    <t>количество, ед</t>
  </si>
  <si>
    <t>Цена, руб с НДС</t>
  </si>
  <si>
    <t>план***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</si>
  <si>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</si>
  <si>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</si>
  <si>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</si>
  <si>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</si>
  <si>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</si>
  <si>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</si>
  <si>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</si>
  <si>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</si>
  <si>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</si>
  <si>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</si>
  <si>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</si>
  <si>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</si>
  <si>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</si>
  <si>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Мурманская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</si>
  <si>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</si>
  <si>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</si>
  <si>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</si>
  <si>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</si>
  <si>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</si>
  <si>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</si>
  <si>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</si>
  <si>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</si>
  <si>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</si>
  <si>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</si>
  <si>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</si>
  <si>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</si>
  <si>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</si>
  <si>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</si>
  <si>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</si>
  <si>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</si>
  <si>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1.1.3.1.1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</si>
  <si>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</si>
  <si>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1.1.3.1.2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</si>
  <si>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</si>
  <si>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1.1.3.1.3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</si>
  <si>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</si>
  <si>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</si>
  <si>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1.1.3.2.1</t>
  </si>
  <si>
    <t>1.1.3.2.2</t>
  </si>
  <si>
    <t>1.1.3.2.3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</si>
  <si>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</si>
  <si>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</si>
  <si>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</si>
  <si>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</si>
  <si>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</si>
  <si>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</si>
  <si>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</si>
  <si>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</si>
  <si>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</si>
  <si>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</si>
  <si>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</si>
  <si>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</si>
  <si>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</si>
  <si>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</si>
  <si>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</si>
  <si>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</si>
  <si>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</si>
  <si>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</si>
  <si>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</si>
  <si>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</si>
  <si>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</si>
  <si>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</si>
  <si>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</si>
  <si>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</si>
  <si>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</si>
  <si>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</si>
  <si>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</si>
  <si>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</si>
  <si>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</si>
  <si>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</si>
  <si>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</si>
  <si>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</si>
  <si>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</si>
  <si>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</si>
  <si>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</si>
  <si>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</si>
  <si>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</si>
  <si>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</si>
  <si>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</si>
  <si>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</si>
  <si>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</si>
  <si>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</si>
  <si>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</si>
  <si>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</si>
  <si>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</si>
  <si>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</si>
  <si>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</si>
  <si>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</si>
  <si>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</si>
  <si>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</si>
  <si>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</si>
  <si>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</si>
  <si>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</si>
  <si>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</si>
  <si>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</si>
  <si>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</si>
  <si>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</si>
  <si>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</si>
  <si>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1.6.1.</t>
  </si>
  <si>
    <t xml:space="preserve">Оборудование </t>
  </si>
  <si>
    <t>1.6.2.</t>
  </si>
  <si>
    <t xml:space="preserve">Сумма, руб.                        (с НДС 20%) </t>
  </si>
  <si>
    <t>Сумма, руб.                         (с НДС 20%)</t>
  </si>
  <si>
    <t>сентябрь</t>
  </si>
  <si>
    <t>Объем финансирования ( с НДС) ( млн. руб)</t>
  </si>
  <si>
    <t>ноябрь</t>
  </si>
  <si>
    <t>1.4.1.1.</t>
  </si>
  <si>
    <t>1.4.1.2.</t>
  </si>
  <si>
    <t>*** Проект плана  приобретения основных средств</t>
  </si>
  <si>
    <t>3 кв.***</t>
  </si>
  <si>
    <t>4 кв.***</t>
  </si>
  <si>
    <t>Главный энергетик АО "МЭС"</t>
  </si>
  <si>
    <t>_______________________Ю.А.Мигачёв</t>
  </si>
  <si>
    <t>"_____ "  декабря  2022 г.</t>
  </si>
  <si>
    <t>2023 год</t>
  </si>
  <si>
    <t>** План, согласно утвержденной инвестиционной программе  Приказ Министерства энергетики и жилищно-коммунального хозяйства Мурманской области от 31.03.2022г. № 63.</t>
  </si>
  <si>
    <r>
      <t xml:space="preserve">** План, согласно утвержденной инвестиционной программе  Приказ Министерства энергетики и жилищно-коммунального хозяйства Мурманской области от </t>
    </r>
    <r>
      <rPr>
        <sz val="8"/>
        <color indexed="10"/>
        <rFont val="Times New Roman"/>
        <family val="1"/>
      </rPr>
      <t>31.03.2022г. № 63.</t>
    </r>
  </si>
  <si>
    <t>Г</t>
  </si>
  <si>
    <t>нд</t>
  </si>
  <si>
    <t>1.2.1.1.1</t>
  </si>
  <si>
    <t>Замена КТП-6 на новую КТП 160 кВА в комплекте с силовым трансформатором ТМГ-160кВА , н.п.Риколатва.</t>
  </si>
  <si>
    <t>О_Кр_КТП6_12111_1</t>
  </si>
  <si>
    <t xml:space="preserve">Замена КТП-17 на новую КТП 400 кВА в комплекте с силовым трансформатором ТМГ-400кВА, н.п. Риколатва. </t>
  </si>
  <si>
    <t>О_Кр_КТП17_12111_2</t>
  </si>
  <si>
    <t>1.2.1.2.1</t>
  </si>
  <si>
    <t>ЯКНО-5, г.Ковдор. Замена ЯКНО-5 на новое  с выключателем автоматическим.</t>
  </si>
  <si>
    <t>Q_Кр_ЯКНО5_12121_1</t>
  </si>
  <si>
    <t>КТПН-625,626,627,629,  с.Ёна.Замена  ШР на новые ШРС 1., 4 шт.</t>
  </si>
  <si>
    <t>Q_Кр_ШРС1__12121_2</t>
  </si>
  <si>
    <t>ТП-68, г.Ковдор. Замена силового трансформатора ТМ-400/6/0,4 на ТМГ 6/0,4-400 кВА. 1 шт.</t>
  </si>
  <si>
    <t>Q_Кр_ТП68_12121_3</t>
  </si>
  <si>
    <t>ТП-67, г.Ковдор. Замена силового трансформатора ТМ-400/6/0,4 на ТМГ 6/0,4-400 кВА. 2 шт.</t>
  </si>
  <si>
    <t>Q_Кр_ТП67_12121_4</t>
  </si>
  <si>
    <t>ТП-47, г.Ковдор. Замена силового трансформатора ТМ-320/6/0,4  на ТМГ 6/0,4-400 кВА. 1 шт.</t>
  </si>
  <si>
    <t>Q_Кр_ТП47_12121_5</t>
  </si>
  <si>
    <t>ТП-59, г.Ковдор. Замена силового трансформатора ТМ-400/6/0,4 ТМ-630/6/0,4 на ТМГ 6/0,4-400 кВА. 2 шт.</t>
  </si>
  <si>
    <t>Q_Кр_ТП59_121211_6</t>
  </si>
  <si>
    <t>ТП-33, г.Ковдор. Замена силового трансформатора ТМ-400/6/0,4 на ТМГ 6/0,4-400 кВА. 2 шт.</t>
  </si>
  <si>
    <t>R_Кр_ТП33_12121_7</t>
  </si>
  <si>
    <t>ТП-41, г.Ковдор. Замена силового трансформатора ТМ-400/6/0,4 на ТМГ 6/0,4-400 кВА. 2 шт.</t>
  </si>
  <si>
    <t>R_Кр_ТП41_12121_8</t>
  </si>
  <si>
    <t>КТП-109, н.п..Ёнский. Замена силового трансформатора ТМ-250-10/0,4 на ТМГ 10/0,4-400 кВА. 1 шт.</t>
  </si>
  <si>
    <t>Q_Кр_КТП109_12121_9</t>
  </si>
  <si>
    <t>ТП-101, н.п.Ёнский. Замена силового трансформатора ТМ-400/10/0,4 на ТМГ 10/0,4-400 кВА. 2 шт.</t>
  </si>
  <si>
    <t>R_Кр_ТП101_12121_10</t>
  </si>
  <si>
    <t>ТП-104, н.п.Ёнский. Замена силового трансформатора ТМ-400/10/0,4 на ТМГ 10/0,4-400 кВА. 2 шт.</t>
  </si>
  <si>
    <t>R_Кр_ТП104_12121_11</t>
  </si>
  <si>
    <t>ТП-93, г.Ковдор. Замена силового трансформатора ТМ-400/6/0,4 на ТМГ 6/0,4-400 кВА. 2 шт.</t>
  </si>
  <si>
    <t>Q_Кр_ТП93_12121_12</t>
  </si>
  <si>
    <t>ТП-45(н), г.Ковдор. Замена силового трансформатора ТМ-400/6/0,4 на ТМГ 6/0,4-400 кВА. 1 шт.</t>
  </si>
  <si>
    <t>Q_Кр_ТП45_12121_13</t>
  </si>
  <si>
    <t>ТП-5, г.Ковдор. Замена силового трансформатора ТМ-250/6/0,4 на ТМГ 6/0,4-250 кВА. 2 шт.</t>
  </si>
  <si>
    <t>Q_Кр_ТП5_12121_14</t>
  </si>
  <si>
    <t>РП-1, г. Ковдор. Замена масляных выключателей ВМП-10 на вакуумные ВВ-ТЕL, 12 шт. Установка ячейки КСО-298 с трансформаторами СН ТМГ-25 кВА, 2 шт.</t>
  </si>
  <si>
    <t>Р_Кр_РП1_12121_15</t>
  </si>
  <si>
    <t>1.2.1.2.2</t>
  </si>
  <si>
    <t>1.2.1.2.2.</t>
  </si>
  <si>
    <t>Замена в ячейках КСО масляных выключателей на вакуумные выключатели BB-TEL РП-2, пгт. Никель</t>
  </si>
  <si>
    <t>P_ПрН_ВВ_РП2_12122_1</t>
  </si>
  <si>
    <t>Замена в ячейках КСО масляных выключателей на вакуумные выключатели BB-TEL РП-3, г.Заполярный</t>
  </si>
  <si>
    <t>Р_ПрЗ_ВВ_РП3_12122_2</t>
  </si>
  <si>
    <t>ТП-75. Замена ТМ-10/0,4-250 кВА  на трансформаторы марки ТМГ-12 10/0,4-250 кВА. 2шт.</t>
  </si>
  <si>
    <t>R_ПрН_ТП75_12122_3</t>
  </si>
  <si>
    <t>ТП-21. Замена ТМ-6/0,4-400 кВА  на трансформаторы марки ТМГ-12 6/0,4-400 кВА. 2шт.</t>
  </si>
  <si>
    <t>R_ПрЗ_ТП21_12122_4</t>
  </si>
  <si>
    <t>ТП-7. Замена ТМ-6/0,4-400 кВА  на трансформаторы марки ТМГ-12 6/0,4-400 кВА. 2шт.</t>
  </si>
  <si>
    <t>R_ПрЗ_ТП7_12122_5</t>
  </si>
  <si>
    <t>ТП-18. Замена ТМ-10/0,4-400 кВА  на трансформаторы марки ТМГ-12 10/0,4-400 кВА. 2шт.</t>
  </si>
  <si>
    <t>R_ПрН_ТП18_12122_6</t>
  </si>
  <si>
    <t>КТП-88. Замена ТМ-10/0,4-160 кВА  на трансформаторы марки ТМГ-12 10/0,4-160 кВА. 1шт.</t>
  </si>
  <si>
    <t>R_ПрН_КТП88_12122_7</t>
  </si>
  <si>
    <t>1.2.2.1.1.</t>
  </si>
  <si>
    <t>Реконструкция  КЛ 6 кВ ПС-40А- ф.29 опора 2 ВЛ РП-1 и КЛ 6 кВ ПС-40А- ф.46 опора 2 ВЛ РП-1, г. Ковдор. II этап.</t>
  </si>
  <si>
    <t>N_Кр_КЛф29ф46_12211_0</t>
  </si>
  <si>
    <t>Реконструкция КЛ 6 кВ ПС-40А- ф.29 опора 2 ВЛ РП-1 и  КЛ 6 кВ ПС-40А- ф.46 опора 2 ВЛ РП-1, г. Ковдор. III этап.</t>
  </si>
  <si>
    <t>О_Кр_КЛф29ф46_12211_1</t>
  </si>
  <si>
    <t>Реконструкция   КЛ 6 кВ ПС-40А- ф.29 опора 2 ВЛ РП-1 и  КЛ 6 кВ ПС-40А- ф.46 опора 2 ВЛ РП-1, г. Ковдор. IY  этап.</t>
  </si>
  <si>
    <t>Q_Кр_КЛф29ф46_12211_2</t>
  </si>
  <si>
    <t>Р_Кр_ВЛ№3ПС368_12211_4</t>
  </si>
  <si>
    <t>Р_Кр_ВЛ№4ПС368_12211_5</t>
  </si>
  <si>
    <t>R_Кр_ВЛ№51_12211_6</t>
  </si>
  <si>
    <t>1.2.2.1.2</t>
  </si>
  <si>
    <t>1.2.2.1.2..</t>
  </si>
  <si>
    <t>Реконструкция ВЛ 6 кВ Л-9 г.Заполярный</t>
  </si>
  <si>
    <t>N_ПрЗ_ВЛ-Л9_12212_1</t>
  </si>
  <si>
    <t>Реконструкция ВЛ 10 кВ Л23 (длина  трассы -3050 м), пгт Никель</t>
  </si>
  <si>
    <t>Q_ ПрН_ВЛ-Л23_12212_2</t>
  </si>
  <si>
    <t>Реконструкция ВЛ6 кВ Л34 (длина  трассы -350 м), г. Заполярный</t>
  </si>
  <si>
    <t>R_ПрЗ_ВЛ-Л34_12212_3</t>
  </si>
  <si>
    <t>Реконструкция ВЛ 10 кВ Л17 (длина трассы - 670 м), пгт. Никель</t>
  </si>
  <si>
    <t>R_ПрН_ВЛ-17_12212_4</t>
  </si>
  <si>
    <t>КЛ-0,4кВ Л - 65/1 на 4-х жильный кабель, пгт.Никель.</t>
  </si>
  <si>
    <t>N_ПрН_КЛ-65/1_12212_5</t>
  </si>
  <si>
    <t xml:space="preserve"> КЛ-0,4кВ Л - 65/3 на 4-х жильный кабель, пгт. Никель</t>
  </si>
  <si>
    <t>N_ПрН_КЛ-65/3_12212_6</t>
  </si>
  <si>
    <t xml:space="preserve"> КЛ 10 кВ от ПС-52 до РП-2. Замена питающего фидера 10 кВ КЛ-61, пгт. Никель</t>
  </si>
  <si>
    <t>Р_ПрН_КЛ-61_12212_7</t>
  </si>
  <si>
    <t>Замена питающего фидера 10 кВ КЛ-76, пгт. Никель</t>
  </si>
  <si>
    <t>Р_ПрН_КЛ-76_12212_8</t>
  </si>
  <si>
    <t>Замена КЛ-0,4кВ Л - 339  на 4-х жильный кабель.г.Заполярный</t>
  </si>
  <si>
    <t>О_ПрЗ_КЛ-339_12212_9</t>
  </si>
  <si>
    <t>Замена КЛ-0,4кВ КЛ - 378 на 4-х жильный кабель.г.Заполярный</t>
  </si>
  <si>
    <t>О_ПрЗ_КЛ-378_12212_10</t>
  </si>
  <si>
    <t>Замена КЛ-0,4кВ Л - 376  на 4-х жильный кабель,  г.Заполярный</t>
  </si>
  <si>
    <t>О_ПрЗ_КЛ-376_12212_11</t>
  </si>
  <si>
    <t>Замена питающего фидера 6 кВ КЛ-53, г. Заполярный</t>
  </si>
  <si>
    <t>Q_ПрЗ_КЛ-53_12212_12</t>
  </si>
  <si>
    <t>Замена питающего фидера 6 кВ КЛ-54, г. Заполярный</t>
  </si>
  <si>
    <t>Q_ПрЗ_КЛ-54_12212_13</t>
  </si>
  <si>
    <t>Замена КЛ-0,4кВ КЛ - 377 на 4-х жильный кабель, г.Заполярный</t>
  </si>
  <si>
    <t>Q_ПрЗ_КЛ-377_12212_15</t>
  </si>
  <si>
    <t>Замена КЛ-0,4кВ КЛ- 342 на 4-х жильный кабель, г.Заполярный</t>
  </si>
  <si>
    <t>Р_ПрЗ_КЛ-342_12212_16</t>
  </si>
  <si>
    <t>Замена КЛ-0,4кВ Л - 68/12  на 4-х жильный кабель, пгт. Никель</t>
  </si>
  <si>
    <t>R_ПрН_КЛ-68/12_12212_17</t>
  </si>
  <si>
    <t>Замена КЛ-0,4кВ КЛ- 706 (1,2) на 4-х жильный кабель, г.Заполярный.</t>
  </si>
  <si>
    <t>R_ПрЗ_КЛ-706(1,2)_12212_18</t>
  </si>
  <si>
    <t>КЛ-0,4кВ КЛ- 202 на 4-х жильный кабель, г. Заполярный</t>
  </si>
  <si>
    <t>R_ПрЗ_КЛ-202_12212_19</t>
  </si>
  <si>
    <t>Замена КЛ-0,4кВ КЛ- 227 на 4-х жильный кабель, г. Заполярный</t>
  </si>
  <si>
    <t>R_ПрЗ_КЛ-227_12212_20</t>
  </si>
  <si>
    <t>Замена питающего фидера 6 кВ КЛ-51, г. Заполярный</t>
  </si>
  <si>
    <t>R_ПрЗ_фКЛ-51_12212_21</t>
  </si>
  <si>
    <t>Замена питающего фидера 6 кВ КЛ-52, г.Заполярный</t>
  </si>
  <si>
    <t>R_ПрЗ_фКЛ-52_12212_22</t>
  </si>
  <si>
    <t>1.2.3.6.1.</t>
  </si>
  <si>
    <t>Установка автоматизированной информационно-измерительной системы коммерческого учета электроэнергии (АИИСКУЭ) 2 этап Ковдорский район</t>
  </si>
  <si>
    <t>N_Кр_ОС_АИИСКУЭ_12361_1</t>
  </si>
  <si>
    <t>1.2.3.6.2.</t>
  </si>
  <si>
    <t>Установка автоматизированной информационно-измерительной системы коммерческого учета электроэнергии (АИИСКУЭ) Печенгский район 1 этап</t>
  </si>
  <si>
    <t>N_Пр_ОС_АИИСКУЭ_12362_1</t>
  </si>
  <si>
    <t>Установка автоматизированной информационно-измерительной системы коммерческого учета электроэнергии (АИИСКУЭ) Печенгский район 2 этап</t>
  </si>
  <si>
    <t>О_Пр_ОС_АИИСКУЭ_12362_2</t>
  </si>
  <si>
    <t>Установка автоматизированной информационно-измерительной системы коммерческого учета электроэнергии (АИИСКУЭ) Печенгский район 3 этап</t>
  </si>
  <si>
    <t>Р_Пр_ОС_АИИСКУЭ_12362_3</t>
  </si>
  <si>
    <t>1.2.4.1.1</t>
  </si>
  <si>
    <t>Реконструкция объектов электросетевого хозяйства, турбаза "Фрегат"</t>
  </si>
  <si>
    <t>Р_ЭО_Фрегат_12411_1</t>
  </si>
  <si>
    <t>1.2.4.2.2</t>
  </si>
  <si>
    <t>1.2.4.2.2.</t>
  </si>
  <si>
    <t xml:space="preserve">ПС-26  35/ 6 кВ . Модернизация  длительно эксплуатирующихся устройств  релейной защиты и автоматики  и  зхамена элементной базы с электромеханической на микропроцессорную ( г.Заполярный):  2 этап  </t>
  </si>
  <si>
    <t>О_ПрЗ_ПС26_ЭО_12422_1</t>
  </si>
  <si>
    <t>Строительство трансформаторных и иных подстанций, всего, в том числе:</t>
  </si>
  <si>
    <t>1.4.1.1</t>
  </si>
  <si>
    <t>Строительство БКТП 630 кВА 6/0,4кВ;  ТМГ-2х630 кВА с перезаводкой кабельных вводов 6/0,4кВ от ТП-56, г. Ковдор.</t>
  </si>
  <si>
    <t>О_Кр_СтрТП56_1411_1</t>
  </si>
  <si>
    <t xml:space="preserve">Строительство БКТП 400 кВА 6/0,4кВ; ТМГ-2х400 кВА с перезаводкой кабельных вводов 6/0,4кВ от ТП-43, г. Ковдор. </t>
  </si>
  <si>
    <t>Р_Кр_СтрТП43_1411_2</t>
  </si>
  <si>
    <t xml:space="preserve">Строительство БКТП  250 кВА 6/0,4кВ; ТМГ-2х250 кВА с перезаводкой кабельных вводов 6/0,4кВ от ТП-123 и от ТП-124, н.п. Куропта. </t>
  </si>
  <si>
    <t>Q_Кр_СтрТП123ТП124_1411_3</t>
  </si>
  <si>
    <t>1.4.1.2</t>
  </si>
  <si>
    <t>Устройство охранного периметра ПС-26 г.Заполярный, ул. Бабикова,20</t>
  </si>
  <si>
    <t>N_ПрЗ_ОС_ПС26_1412_1</t>
  </si>
  <si>
    <t>Строительство линий электропередачи, всего, в том числе:</t>
  </si>
  <si>
    <t>1.4.2.1</t>
  </si>
  <si>
    <t>Строительство объектов электроснабжения от ТП-64 через ЯКНО-7 г. Ковдор</t>
  </si>
  <si>
    <t>N_Кр_СтрВЛ_ТП64_1421_1</t>
  </si>
  <si>
    <t>Прокладка резервного силового кабеля от концевой опоры №12 ВЛ-10 кВ №1 до ячейки №2 ТП-102, н.п. Ёнский.</t>
  </si>
  <si>
    <t>О_Кр_СтрКЛ_ТП102_1421_2</t>
  </si>
  <si>
    <t>1.4.2.2</t>
  </si>
  <si>
    <t>1.4.2.2.</t>
  </si>
  <si>
    <t>Строительство кабельной линии 10 кВ от ПС-52 до РП-1. Прокладка  кабельной лини  10кВ. пгт. Никель</t>
  </si>
  <si>
    <t>M_ПрН_СтрКЛ_211123.1.03</t>
  </si>
  <si>
    <t>Строительство КЛ-0,4кВ отТП 10А до МКД Ленина, 6., г.Заполярный</t>
  </si>
  <si>
    <t>Р_ПрЗ_СтрКЛ_ТП10А_1422_2</t>
  </si>
  <si>
    <t>1.6.1.1.</t>
  </si>
  <si>
    <t>Гайковерт МАKITA6906</t>
  </si>
  <si>
    <t>N_Кр_ОС_1611.1</t>
  </si>
  <si>
    <t>Виброплита Zitrek z3k101w</t>
  </si>
  <si>
    <t>N_Кр_ОС_1611.2</t>
  </si>
  <si>
    <t>Бензобур  ВТ 45</t>
  </si>
  <si>
    <t>N_Кр_ОС_1611.3</t>
  </si>
  <si>
    <t>Персональные компьютеры  в сборе  (8 рабочих мест)</t>
  </si>
  <si>
    <t>O_Кр_ОС_ПК_1611_4</t>
  </si>
  <si>
    <t>Сервер для управления учётными записями средствами  Active Directory, организация сервера печати</t>
  </si>
  <si>
    <t>O_Кр_ОС_Сервер_1611_5</t>
  </si>
  <si>
    <t>1.6.1.2.</t>
  </si>
  <si>
    <t>Микрометр ИКС-30А</t>
  </si>
  <si>
    <t>N_Пр_ОС_1612.1</t>
  </si>
  <si>
    <t>1.6.2.1.</t>
  </si>
  <si>
    <t>Автомобиль грузопассажирский   Transporter</t>
  </si>
  <si>
    <t>Q_Кр_ОС_1621_1</t>
  </si>
  <si>
    <t>Вездеход  TRQACK2 Комфорт</t>
  </si>
  <si>
    <t>Q_Кр_ОС_1621_2</t>
  </si>
  <si>
    <t>Идентификатор инвестиционного проекта</t>
  </si>
  <si>
    <r>
      <t xml:space="preserve">ВЛ-6 кВ </t>
    </r>
    <r>
      <rPr>
        <sz val="9"/>
        <color indexed="60"/>
        <rFont val="Times New Roman"/>
        <family val="1"/>
      </rPr>
      <t xml:space="preserve">№3 </t>
    </r>
    <r>
      <rPr>
        <sz val="9"/>
        <rFont val="Times New Roman"/>
        <family val="1"/>
      </rPr>
      <t>от ПС368. Замена старых опор на новые опоры с траверсами,н.п.Куропта.</t>
    </r>
  </si>
  <si>
    <r>
      <t xml:space="preserve">ВЛ-6 кВ </t>
    </r>
    <r>
      <rPr>
        <sz val="9"/>
        <color indexed="60"/>
        <rFont val="Times New Roman"/>
        <family val="1"/>
      </rPr>
      <t>№ 4</t>
    </r>
    <r>
      <rPr>
        <sz val="9"/>
        <rFont val="Times New Roman"/>
        <family val="1"/>
      </rPr>
      <t xml:space="preserve"> от ПС368. Замена старых опор на новые опоры с траверсами,н.п.Куропта.</t>
    </r>
  </si>
  <si>
    <r>
      <t xml:space="preserve">ВЛ-6 кВ № </t>
    </r>
    <r>
      <rPr>
        <sz val="9"/>
        <color indexed="60"/>
        <rFont val="Times New Roman"/>
        <family val="1"/>
      </rPr>
      <t>51.</t>
    </r>
    <r>
      <rPr>
        <sz val="9"/>
        <rFont val="Times New Roman"/>
        <family val="1"/>
      </rPr>
      <t xml:space="preserve"> Замена опор,н.п.Лейпи.</t>
    </r>
  </si>
  <si>
    <r>
      <t>Реконструкция ВЛ 6 кВ Л7 (длина трассы - 1320 м),</t>
    </r>
    <r>
      <rPr>
        <sz val="9"/>
        <color indexed="10"/>
        <rFont val="Times New Roman"/>
        <family val="1"/>
      </rPr>
      <t xml:space="preserve"> г.Заполярный</t>
    </r>
  </si>
  <si>
    <r>
      <t>R_П</t>
    </r>
    <r>
      <rPr>
        <sz val="9"/>
        <color indexed="10"/>
        <rFont val="Times New Roman"/>
        <family val="1"/>
      </rPr>
      <t>рЗ</t>
    </r>
    <r>
      <rPr>
        <sz val="9"/>
        <color indexed="8"/>
        <rFont val="Times New Roman"/>
        <family val="1"/>
      </rPr>
      <t>_ВЛ-Л7_12212_0</t>
    </r>
  </si>
  <si>
    <r>
      <t>Источники финансирования инвестиционной программы на</t>
    </r>
    <r>
      <rPr>
        <b/>
        <sz val="10"/>
        <color indexed="10"/>
        <rFont val="Times New Roman"/>
        <family val="1"/>
      </rPr>
      <t xml:space="preserve"> 2023</t>
    </r>
    <r>
      <rPr>
        <b/>
        <sz val="10"/>
        <rFont val="Times New Roman"/>
        <family val="1"/>
      </rPr>
      <t xml:space="preserve"> год, млн. рублей</t>
    </r>
  </si>
  <si>
    <r>
      <t xml:space="preserve">План ввода/вывода объектов в </t>
    </r>
    <r>
      <rPr>
        <b/>
        <sz val="10"/>
        <color indexed="10"/>
        <rFont val="Times New Roman"/>
        <family val="1"/>
      </rPr>
      <t xml:space="preserve">2023 </t>
    </r>
    <r>
      <rPr>
        <b/>
        <sz val="10"/>
        <rFont val="Times New Roman"/>
        <family val="1"/>
      </rPr>
      <t xml:space="preserve">году </t>
    </r>
  </si>
  <si>
    <t>2023**</t>
  </si>
  <si>
    <t>3</t>
  </si>
  <si>
    <r>
      <t xml:space="preserve">Информация о планируемых закупках товаров, работ и услуг для целей реализации инвестиционных проектов в рамках инвестиционной программы в </t>
    </r>
    <r>
      <rPr>
        <b/>
        <sz val="10"/>
        <color indexed="10"/>
        <rFont val="Times New Roman"/>
        <family val="1"/>
      </rPr>
      <t xml:space="preserve">2023 </t>
    </r>
    <r>
      <rPr>
        <b/>
        <sz val="10"/>
        <rFont val="Times New Roman"/>
        <family val="1"/>
      </rPr>
      <t xml:space="preserve">году </t>
    </r>
  </si>
  <si>
    <r>
      <t xml:space="preserve">                  Проект  плана  приобретения основных средств  на </t>
    </r>
    <r>
      <rPr>
        <b/>
        <sz val="10"/>
        <color indexed="60"/>
        <rFont val="Times New Roman"/>
        <family val="1"/>
      </rPr>
      <t>2023г</t>
    </r>
    <r>
      <rPr>
        <b/>
        <sz val="10"/>
        <rFont val="Times New Roman"/>
        <family val="1"/>
      </rPr>
      <t>.</t>
    </r>
  </si>
  <si>
    <t>Утверждено Приказ Минэнерго и ЖКХ МО  от 31.03.2022 № 63</t>
  </si>
  <si>
    <t>Реконструкция   КЛ 6 кВ ПС-40А- ф.29 опора 2 ВЛ РП-1 и КЛ 6 кВ ПС-40А- ф.46 опора 2 ВЛ РП-1, г. Ковдор. II этап.</t>
  </si>
  <si>
    <t>Установка автоматизированной информационно-измерительной системы коммерческого учета электроэнергии (АИИСКУЭ) 2  этап Ковдорский район</t>
  </si>
  <si>
    <t>Перенесён в  план приобретения ТМЦ</t>
  </si>
  <si>
    <t>декабрь</t>
  </si>
  <si>
    <t>март</t>
  </si>
  <si>
    <t>июнь</t>
  </si>
  <si>
    <t>февраль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</si>
</sst>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_-* #,##0.00_р_._-;\-* #,##0.00_р_._-;_-* &quot;-&quot;???_р_._-;_-@_-"/>
    <numFmt numFmtId="190" formatCode="_-* #,##0.000_р_._-;\-* #,##0.000_р_._-;_-* &quot;-&quot;???_р_._-;_-@_-"/>
    <numFmt numFmtId="191" formatCode="#,##0.00_ ;\-#,##0.00\ "/>
    <numFmt numFmtId="192" formatCode="_-* #,##0.000\ _₽_-;\-* #,##0.000\ _₽_-;_-* &quot;-&quot;???\ _₽_-;_-@_-"/>
    <numFmt numFmtId="193" formatCode="#,##0.000_ ;\-#,##0.000\ "/>
    <numFmt numFmtId="194" formatCode="#,##0.0"/>
    <numFmt numFmtId="195" formatCode="mmm/yyyy"/>
    <numFmt numFmtId="196" formatCode="_-* #,##0.000\ &quot;₽&quot;_-;\-* #,##0.000\ &quot;₽&quot;_-;_-* &quot;-&quot;???\ &quot;₽&quot;_-;_-@_-"/>
    <numFmt numFmtId="197" formatCode="_-* #,##0.0000\ _₽_-;\-* #,##0.0000\ _₽_-;_-* &quot;-&quot;???\ _₽_-;_-@_-"/>
    <numFmt numFmtId="198" formatCode="_-* #,##0.00000\ _₽_-;\-* #,##0.00000\ _₽_-;_-* &quot;-&quot;???\ _₽_-;_-@_-"/>
    <numFmt numFmtId="199" formatCode="_-* #,##0.000\ _₽_-;\-* #,##0.000\ _₽_-;_-* &quot;-&quot;??\ _₽_-;_-@_-"/>
    <numFmt numFmtId="200" formatCode="#,##0.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8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Arial Cyr"/>
      <family val="0"/>
    </font>
    <font>
      <sz val="9"/>
      <color indexed="6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SimSu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rgb="FFFDE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D7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DEFFF"/>
        <bgColor indexed="64"/>
      </patternFill>
    </fill>
    <fill>
      <patternFill patternType="solid">
        <fgColor rgb="FFFEFFEB"/>
        <bgColor indexed="64"/>
      </patternFill>
    </fill>
    <fill>
      <patternFill patternType="solid">
        <fgColor rgb="FFFFEFFA"/>
        <bgColor indexed="64"/>
      </patternFill>
    </fill>
    <fill>
      <patternFill patternType="solid">
        <fgColor rgb="FFF8FDD7"/>
        <bgColor indexed="64"/>
      </patternFill>
    </fill>
    <fill>
      <patternFill patternType="solid">
        <fgColor rgb="FFF9FFE5"/>
        <bgColor indexed="64"/>
      </patternFill>
    </fill>
    <fill>
      <patternFill patternType="solid">
        <fgColor rgb="FFFEFCD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center" vertical="center"/>
    </xf>
    <xf numFmtId="0" fontId="64" fillId="0" borderId="17" xfId="0" applyNumberFormat="1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/>
    </xf>
    <xf numFmtId="194" fontId="4" fillId="0" borderId="2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top"/>
    </xf>
    <xf numFmtId="0" fontId="66" fillId="0" borderId="0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right"/>
    </xf>
    <xf numFmtId="0" fontId="67" fillId="0" borderId="0" xfId="0" applyNumberFormat="1" applyFont="1" applyFill="1" applyBorder="1" applyAlignment="1">
      <alignment horizontal="right"/>
    </xf>
    <xf numFmtId="0" fontId="68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Border="1" applyAlignment="1">
      <alignment horizontal="left"/>
    </xf>
    <xf numFmtId="0" fontId="69" fillId="0" borderId="0" xfId="0" applyNumberFormat="1" applyFont="1" applyFill="1" applyBorder="1" applyAlignment="1">
      <alignment horizontal="left" vertical="top"/>
    </xf>
    <xf numFmtId="0" fontId="67" fillId="0" borderId="0" xfId="0" applyNumberFormat="1" applyFont="1" applyFill="1" applyBorder="1" applyAlignment="1">
      <alignment horizontal="center" vertical="top"/>
    </xf>
    <xf numFmtId="0" fontId="67" fillId="0" borderId="17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6" fillId="0" borderId="21" xfId="0" applyNumberFormat="1" applyFont="1" applyFill="1" applyBorder="1" applyAlignment="1">
      <alignment horizontal="left" vertical="center"/>
    </xf>
    <xf numFmtId="0" fontId="67" fillId="0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left" vertical="center"/>
    </xf>
    <xf numFmtId="0" fontId="66" fillId="0" borderId="0" xfId="0" applyNumberFormat="1" applyFont="1" applyFill="1" applyBorder="1" applyAlignment="1">
      <alignment vertical="top"/>
    </xf>
    <xf numFmtId="0" fontId="67" fillId="0" borderId="11" xfId="0" applyNumberFormat="1" applyFont="1" applyFill="1" applyBorder="1" applyAlignment="1">
      <alignment horizontal="center" vertical="center"/>
    </xf>
    <xf numFmtId="0" fontId="67" fillId="0" borderId="13" xfId="0" applyNumberFormat="1" applyFont="1" applyFill="1" applyBorder="1" applyAlignment="1">
      <alignment horizontal="center" vertical="center"/>
    </xf>
    <xf numFmtId="0" fontId="67" fillId="0" borderId="16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/>
    </xf>
    <xf numFmtId="0" fontId="67" fillId="0" borderId="22" xfId="0" applyNumberFormat="1" applyFont="1" applyFill="1" applyBorder="1" applyAlignment="1">
      <alignment horizontal="center" vertical="center"/>
    </xf>
    <xf numFmtId="0" fontId="67" fillId="0" borderId="23" xfId="0" applyNumberFormat="1" applyFont="1" applyFill="1" applyBorder="1" applyAlignment="1">
      <alignment horizontal="center" vertical="center"/>
    </xf>
    <xf numFmtId="0" fontId="67" fillId="0" borderId="21" xfId="0" applyNumberFormat="1" applyFont="1" applyFill="1" applyBorder="1" applyAlignment="1">
      <alignment horizontal="center" vertical="center"/>
    </xf>
    <xf numFmtId="187" fontId="64" fillId="33" borderId="14" xfId="33" applyNumberFormat="1" applyFont="1" applyFill="1" applyBorder="1" applyAlignment="1">
      <alignment horizontal="left" vertical="center" wrapText="1"/>
      <protection/>
    </xf>
    <xf numFmtId="199" fontId="6" fillId="0" borderId="14" xfId="0" applyNumberFormat="1" applyFont="1" applyBorder="1" applyAlignment="1">
      <alignment horizontal="center"/>
    </xf>
    <xf numFmtId="199" fontId="5" fillId="0" borderId="14" xfId="0" applyNumberFormat="1" applyFont="1" applyBorder="1" applyAlignment="1">
      <alignment horizontal="center"/>
    </xf>
    <xf numFmtId="199" fontId="6" fillId="0" borderId="14" xfId="0" applyNumberFormat="1" applyFont="1" applyBorder="1" applyAlignment="1">
      <alignment horizontal="left"/>
    </xf>
    <xf numFmtId="199" fontId="5" fillId="0" borderId="14" xfId="0" applyNumberFormat="1" applyFont="1" applyBorder="1" applyAlignment="1">
      <alignment horizontal="left"/>
    </xf>
    <xf numFmtId="199" fontId="6" fillId="0" borderId="15" xfId="0" applyNumberFormat="1" applyFont="1" applyBorder="1" applyAlignment="1">
      <alignment horizontal="center" vertical="center"/>
    </xf>
    <xf numFmtId="199" fontId="5" fillId="0" borderId="15" xfId="0" applyNumberFormat="1" applyFont="1" applyBorder="1" applyAlignment="1">
      <alignment horizontal="center" vertical="center"/>
    </xf>
    <xf numFmtId="199" fontId="6" fillId="0" borderId="14" xfId="0" applyNumberFormat="1" applyFont="1" applyBorder="1" applyAlignment="1">
      <alignment horizontal="center" vertical="center"/>
    </xf>
    <xf numFmtId="0" fontId="70" fillId="5" borderId="14" xfId="0" applyNumberFormat="1" applyFont="1" applyFill="1" applyBorder="1" applyAlignment="1">
      <alignment horizontal="center" vertical="center" wrapText="1"/>
    </xf>
    <xf numFmtId="187" fontId="70" fillId="34" borderId="14" xfId="33" applyNumberFormat="1" applyFont="1" applyFill="1" applyBorder="1" applyAlignment="1" applyProtection="1">
      <alignment horizontal="left" vertical="center" wrapText="1"/>
      <protection locked="0"/>
    </xf>
    <xf numFmtId="0" fontId="70" fillId="35" borderId="14" xfId="0" applyNumberFormat="1" applyFont="1" applyFill="1" applyBorder="1" applyAlignment="1">
      <alignment horizontal="center" vertical="center" wrapText="1"/>
    </xf>
    <xf numFmtId="187" fontId="70" fillId="36" borderId="14" xfId="33" applyNumberFormat="1" applyFont="1" applyFill="1" applyBorder="1" applyAlignment="1" applyProtection="1">
      <alignment horizontal="left" vertical="center" wrapText="1"/>
      <protection locked="0"/>
    </xf>
    <xf numFmtId="0" fontId="70" fillId="37" borderId="14" xfId="0" applyNumberFormat="1" applyFont="1" applyFill="1" applyBorder="1" applyAlignment="1">
      <alignment horizontal="center" vertical="center" wrapText="1"/>
    </xf>
    <xf numFmtId="0" fontId="70" fillId="37" borderId="14" xfId="0" applyFont="1" applyFill="1" applyBorder="1" applyAlignment="1">
      <alignment horizontal="left" vertical="center" wrapText="1"/>
    </xf>
    <xf numFmtId="49" fontId="67" fillId="0" borderId="14" xfId="56" applyNumberFormat="1" applyFont="1" applyFill="1" applyBorder="1" applyAlignment="1">
      <alignment horizontal="center" vertical="center"/>
      <protection/>
    </xf>
    <xf numFmtId="0" fontId="67" fillId="0" borderId="14" xfId="56" applyNumberFormat="1" applyFont="1" applyFill="1" applyBorder="1" applyAlignment="1">
      <alignment vertical="center" wrapText="1"/>
      <protection/>
    </xf>
    <xf numFmtId="0" fontId="70" fillId="12" borderId="14" xfId="0" applyNumberFormat="1" applyFont="1" applyFill="1" applyBorder="1" applyAlignment="1">
      <alignment horizontal="center" vertical="center" wrapText="1"/>
    </xf>
    <xf numFmtId="187" fontId="70" fillId="38" borderId="14" xfId="33" applyNumberFormat="1" applyFont="1" applyFill="1" applyBorder="1" applyAlignment="1" applyProtection="1">
      <alignment horizontal="left" vertical="center" wrapText="1"/>
      <protection locked="0"/>
    </xf>
    <xf numFmtId="0" fontId="70" fillId="7" borderId="14" xfId="0" applyNumberFormat="1" applyFont="1" applyFill="1" applyBorder="1" applyAlignment="1">
      <alignment horizontal="center" vertical="center" wrapText="1"/>
    </xf>
    <xf numFmtId="187" fontId="70" fillId="39" borderId="14" xfId="33" applyNumberFormat="1" applyFont="1" applyFill="1" applyBorder="1" applyAlignment="1" applyProtection="1">
      <alignment horizontal="left" vertical="center" wrapText="1"/>
      <protection locked="0"/>
    </xf>
    <xf numFmtId="49" fontId="67" fillId="31" borderId="14" xfId="56" applyNumberFormat="1" applyFont="1" applyFill="1" applyBorder="1" applyAlignment="1">
      <alignment horizontal="center" vertical="center"/>
      <protection/>
    </xf>
    <xf numFmtId="0" fontId="67" fillId="31" borderId="14" xfId="56" applyNumberFormat="1" applyFont="1" applyFill="1" applyBorder="1" applyAlignment="1">
      <alignment vertical="center" wrapText="1"/>
      <protection/>
    </xf>
    <xf numFmtId="49" fontId="67" fillId="4" borderId="14" xfId="56" applyNumberFormat="1" applyFont="1" applyFill="1" applyBorder="1" applyAlignment="1">
      <alignment horizontal="center" vertical="center"/>
      <protection/>
    </xf>
    <xf numFmtId="0" fontId="67" fillId="4" borderId="14" xfId="56" applyNumberFormat="1" applyFont="1" applyFill="1" applyBorder="1" applyAlignment="1">
      <alignment vertical="center" wrapText="1"/>
      <protection/>
    </xf>
    <xf numFmtId="49" fontId="67" fillId="0" borderId="14" xfId="0" applyNumberFormat="1" applyFont="1" applyFill="1" applyBorder="1" applyAlignment="1">
      <alignment horizontal="center" vertical="center" wrapText="1"/>
    </xf>
    <xf numFmtId="49" fontId="70" fillId="31" borderId="14" xfId="56" applyNumberFormat="1" applyFont="1" applyFill="1" applyBorder="1" applyAlignment="1">
      <alignment horizontal="center" vertical="center"/>
      <protection/>
    </xf>
    <xf numFmtId="0" fontId="70" fillId="31" borderId="14" xfId="56" applyNumberFormat="1" applyFont="1" applyFill="1" applyBorder="1" applyAlignment="1">
      <alignment vertical="center" wrapText="1"/>
      <protection/>
    </xf>
    <xf numFmtId="0" fontId="71" fillId="0" borderId="23" xfId="0" applyNumberFormat="1" applyFont="1" applyFill="1" applyBorder="1" applyAlignment="1">
      <alignment horizontal="center" vertical="center"/>
    </xf>
    <xf numFmtId="0" fontId="72" fillId="0" borderId="17" xfId="0" applyNumberFormat="1" applyFont="1" applyFill="1" applyBorder="1" applyAlignment="1">
      <alignment horizontal="center" vertical="center"/>
    </xf>
    <xf numFmtId="0" fontId="72" fillId="0" borderId="11" xfId="0" applyNumberFormat="1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73" fillId="35" borderId="14" xfId="0" applyFont="1" applyFill="1" applyBorder="1" applyAlignment="1">
      <alignment horizontal="center" vertical="center" wrapText="1"/>
    </xf>
    <xf numFmtId="49" fontId="74" fillId="0" borderId="14" xfId="56" applyNumberFormat="1" applyFont="1" applyFill="1" applyBorder="1" applyAlignment="1">
      <alignment horizontal="center" vertical="center"/>
      <protection/>
    </xf>
    <xf numFmtId="0" fontId="74" fillId="31" borderId="14" xfId="56" applyNumberFormat="1" applyFont="1" applyFill="1" applyBorder="1" applyAlignment="1">
      <alignment horizontal="center" vertical="center"/>
      <protection/>
    </xf>
    <xf numFmtId="0" fontId="74" fillId="4" borderId="14" xfId="56" applyNumberFormat="1" applyFont="1" applyFill="1" applyBorder="1" applyAlignment="1">
      <alignment horizontal="center" vertical="center"/>
      <protection/>
    </xf>
    <xf numFmtId="0" fontId="73" fillId="31" borderId="14" xfId="56" applyNumberFormat="1" applyFont="1" applyFill="1" applyBorder="1" applyAlignment="1">
      <alignment horizontal="center" vertical="center"/>
      <protection/>
    </xf>
    <xf numFmtId="0" fontId="73" fillId="40" borderId="14" xfId="0" applyFont="1" applyFill="1" applyBorder="1" applyAlignment="1">
      <alignment horizontal="center" vertical="center" wrapText="1"/>
    </xf>
    <xf numFmtId="0" fontId="64" fillId="33" borderId="14" xfId="56" applyNumberFormat="1" applyFont="1" applyFill="1" applyBorder="1" applyAlignment="1">
      <alignment vertical="center" wrapText="1"/>
      <protection/>
    </xf>
    <xf numFmtId="0" fontId="64" fillId="33" borderId="15" xfId="0" applyFont="1" applyFill="1" applyBorder="1" applyAlignment="1">
      <alignment vertical="center" wrapText="1"/>
    </xf>
    <xf numFmtId="187" fontId="64" fillId="41" borderId="14" xfId="33" applyNumberFormat="1" applyFont="1" applyFill="1" applyBorder="1" applyAlignment="1" applyProtection="1">
      <alignment horizontal="left" vertical="center" wrapText="1"/>
      <protection locked="0"/>
    </xf>
    <xf numFmtId="187" fontId="73" fillId="5" borderId="14" xfId="0" applyNumberFormat="1" applyFont="1" applyFill="1" applyBorder="1" applyAlignment="1">
      <alignment horizontal="center" vertical="center" wrapText="1"/>
    </xf>
    <xf numFmtId="187" fontId="73" fillId="35" borderId="14" xfId="0" applyNumberFormat="1" applyFont="1" applyFill="1" applyBorder="1" applyAlignment="1">
      <alignment horizontal="center" vertical="center" wrapText="1"/>
    </xf>
    <xf numFmtId="187" fontId="73" fillId="37" borderId="14" xfId="0" applyNumberFormat="1" applyFont="1" applyFill="1" applyBorder="1" applyAlignment="1">
      <alignment horizontal="center" vertical="center" wrapText="1"/>
    </xf>
    <xf numFmtId="187" fontId="73" fillId="12" borderId="14" xfId="0" applyNumberFormat="1" applyFont="1" applyFill="1" applyBorder="1" applyAlignment="1">
      <alignment horizontal="center" vertical="center" wrapText="1"/>
    </xf>
    <xf numFmtId="187" fontId="73" fillId="7" borderId="14" xfId="0" applyNumberFormat="1" applyFont="1" applyFill="1" applyBorder="1" applyAlignment="1">
      <alignment horizontal="center" vertical="center" wrapText="1"/>
    </xf>
    <xf numFmtId="1" fontId="74" fillId="0" borderId="14" xfId="0" applyNumberFormat="1" applyFont="1" applyFill="1" applyBorder="1" applyAlignment="1">
      <alignment horizontal="center" vertical="center" wrapText="1"/>
    </xf>
    <xf numFmtId="187" fontId="74" fillId="0" borderId="14" xfId="0" applyNumberFormat="1" applyFont="1" applyFill="1" applyBorder="1" applyAlignment="1">
      <alignment horizontal="center" vertical="center" wrapText="1"/>
    </xf>
    <xf numFmtId="187" fontId="74" fillId="0" borderId="14" xfId="33" applyNumberFormat="1" applyFont="1" applyFill="1" applyBorder="1" applyAlignment="1">
      <alignment horizontal="center" vertical="center" wrapText="1"/>
      <protection/>
    </xf>
    <xf numFmtId="190" fontId="74" fillId="0" borderId="14" xfId="33" applyNumberFormat="1" applyFont="1" applyFill="1" applyBorder="1" applyAlignment="1">
      <alignment horizontal="center" vertical="center" wrapText="1"/>
      <protection/>
    </xf>
    <xf numFmtId="187" fontId="74" fillId="31" borderId="14" xfId="56" applyNumberFormat="1" applyFont="1" applyFill="1" applyBorder="1" applyAlignment="1">
      <alignment horizontal="center" vertical="center"/>
      <protection/>
    </xf>
    <xf numFmtId="187" fontId="73" fillId="31" borderId="14" xfId="56" applyNumberFormat="1" applyFont="1" applyFill="1" applyBorder="1" applyAlignment="1">
      <alignment horizontal="center" vertical="center"/>
      <protection/>
    </xf>
    <xf numFmtId="187" fontId="73" fillId="42" borderId="14" xfId="0" applyNumberFormat="1" applyFont="1" applyFill="1" applyBorder="1" applyAlignment="1">
      <alignment horizontal="center" vertical="center" wrapText="1"/>
    </xf>
    <xf numFmtId="49" fontId="74" fillId="0" borderId="25" xfId="56" applyNumberFormat="1" applyFont="1" applyFill="1" applyBorder="1" applyAlignment="1">
      <alignment horizontal="center" vertical="center"/>
      <protection/>
    </xf>
    <xf numFmtId="187" fontId="70" fillId="5" borderId="14" xfId="0" applyNumberFormat="1" applyFont="1" applyFill="1" applyBorder="1" applyAlignment="1">
      <alignment horizontal="center" vertical="center" wrapText="1"/>
    </xf>
    <xf numFmtId="187" fontId="70" fillId="35" borderId="14" xfId="0" applyNumberFormat="1" applyFont="1" applyFill="1" applyBorder="1" applyAlignment="1">
      <alignment horizontal="center" vertical="center" wrapText="1"/>
    </xf>
    <xf numFmtId="187" fontId="70" fillId="37" borderId="14" xfId="0" applyNumberFormat="1" applyFont="1" applyFill="1" applyBorder="1" applyAlignment="1">
      <alignment horizontal="center" vertical="center" wrapText="1"/>
    </xf>
    <xf numFmtId="0" fontId="70" fillId="0" borderId="14" xfId="56" applyNumberFormat="1" applyFont="1" applyBorder="1" applyAlignment="1">
      <alignment horizontal="center" vertical="center"/>
      <protection/>
    </xf>
    <xf numFmtId="187" fontId="70" fillId="12" borderId="14" xfId="0" applyNumberFormat="1" applyFont="1" applyFill="1" applyBorder="1" applyAlignment="1">
      <alignment horizontal="center" vertical="center" wrapText="1"/>
    </xf>
    <xf numFmtId="187" fontId="70" fillId="7" borderId="14" xfId="0" applyNumberFormat="1" applyFont="1" applyFill="1" applyBorder="1" applyAlignment="1">
      <alignment horizontal="center" vertical="center" wrapText="1"/>
    </xf>
    <xf numFmtId="0" fontId="67" fillId="31" borderId="14" xfId="56" applyNumberFormat="1" applyFont="1" applyFill="1" applyBorder="1" applyAlignment="1">
      <alignment horizontal="center" vertical="center"/>
      <protection/>
    </xf>
    <xf numFmtId="0" fontId="67" fillId="4" borderId="14" xfId="56" applyNumberFormat="1" applyFont="1" applyFill="1" applyBorder="1" applyAlignment="1">
      <alignment horizontal="center" vertical="center"/>
      <protection/>
    </xf>
    <xf numFmtId="0" fontId="70" fillId="35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1" fontId="67" fillId="0" borderId="14" xfId="0" applyNumberFormat="1" applyFont="1" applyFill="1" applyBorder="1" applyAlignment="1">
      <alignment horizontal="center" vertical="center" wrapText="1"/>
    </xf>
    <xf numFmtId="187" fontId="67" fillId="0" borderId="14" xfId="0" applyNumberFormat="1" applyFont="1" applyFill="1" applyBorder="1" applyAlignment="1">
      <alignment horizontal="center" vertical="center" wrapText="1"/>
    </xf>
    <xf numFmtId="187" fontId="67" fillId="0" borderId="14" xfId="33" applyNumberFormat="1" applyFont="1" applyFill="1" applyBorder="1" applyAlignment="1">
      <alignment horizontal="center" vertical="center" wrapText="1"/>
      <protection/>
    </xf>
    <xf numFmtId="190" fontId="67" fillId="0" borderId="14" xfId="33" applyNumberFormat="1" applyFont="1" applyFill="1" applyBorder="1" applyAlignment="1">
      <alignment horizontal="center" vertical="center" wrapText="1"/>
      <protection/>
    </xf>
    <xf numFmtId="187" fontId="67" fillId="31" borderId="14" xfId="56" applyNumberFormat="1" applyFont="1" applyFill="1" applyBorder="1" applyAlignment="1">
      <alignment horizontal="center" vertical="center"/>
      <protection/>
    </xf>
    <xf numFmtId="0" fontId="70" fillId="40" borderId="14" xfId="0" applyFont="1" applyFill="1" applyBorder="1" applyAlignment="1">
      <alignment horizontal="center" vertical="center" wrapText="1"/>
    </xf>
    <xf numFmtId="187" fontId="70" fillId="31" borderId="14" xfId="56" applyNumberFormat="1" applyFont="1" applyFill="1" applyBorder="1" applyAlignment="1">
      <alignment horizontal="center" vertical="center"/>
      <protection/>
    </xf>
    <xf numFmtId="0" fontId="70" fillId="31" borderId="14" xfId="56" applyNumberFormat="1" applyFont="1" applyFill="1" applyBorder="1" applyAlignment="1">
      <alignment horizontal="center" vertical="center"/>
      <protection/>
    </xf>
    <xf numFmtId="187" fontId="70" fillId="42" borderId="14" xfId="0" applyNumberFormat="1" applyFont="1" applyFill="1" applyBorder="1" applyAlignment="1">
      <alignment horizontal="center" vertical="center" wrapText="1"/>
    </xf>
    <xf numFmtId="49" fontId="67" fillId="0" borderId="25" xfId="56" applyNumberFormat="1" applyFont="1" applyFill="1" applyBorder="1" applyAlignment="1">
      <alignment horizontal="center" vertical="center"/>
      <protection/>
    </xf>
    <xf numFmtId="187" fontId="73" fillId="0" borderId="14" xfId="0" applyNumberFormat="1" applyFont="1" applyFill="1" applyBorder="1" applyAlignment="1">
      <alignment horizontal="center" vertical="center" wrapText="1"/>
    </xf>
    <xf numFmtId="187" fontId="70" fillId="0" borderId="14" xfId="0" applyNumberFormat="1" applyFont="1" applyFill="1" applyBorder="1" applyAlignment="1">
      <alignment horizontal="center" vertical="center" wrapText="1"/>
    </xf>
    <xf numFmtId="187" fontId="70" fillId="43" borderId="14" xfId="0" applyNumberFormat="1" applyFont="1" applyFill="1" applyBorder="1" applyAlignment="1">
      <alignment horizontal="center" vertical="center" wrapText="1"/>
    </xf>
    <xf numFmtId="0" fontId="70" fillId="5" borderId="14" xfId="0" applyFont="1" applyFill="1" applyBorder="1" applyAlignment="1">
      <alignment horizontal="center" vertical="center" wrapText="1"/>
    </xf>
    <xf numFmtId="0" fontId="70" fillId="37" borderId="14" xfId="0" applyFont="1" applyFill="1" applyBorder="1" applyAlignment="1">
      <alignment horizontal="center" vertical="center" wrapText="1"/>
    </xf>
    <xf numFmtId="0" fontId="67" fillId="0" borderId="14" xfId="56" applyNumberFormat="1" applyFont="1" applyBorder="1" applyAlignment="1">
      <alignment horizontal="center" vertical="center"/>
      <protection/>
    </xf>
    <xf numFmtId="0" fontId="70" fillId="12" borderId="14" xfId="0" applyFont="1" applyFill="1" applyBorder="1" applyAlignment="1">
      <alignment horizontal="center" vertical="center" wrapText="1"/>
    </xf>
    <xf numFmtId="0" fontId="70" fillId="7" borderId="14" xfId="0" applyFont="1" applyFill="1" applyBorder="1" applyAlignment="1">
      <alignment horizontal="center" vertical="center" wrapText="1"/>
    </xf>
    <xf numFmtId="0" fontId="67" fillId="33" borderId="14" xfId="56" applyNumberFormat="1" applyFont="1" applyFill="1" applyBorder="1" applyAlignment="1">
      <alignment vertical="center" wrapText="1"/>
      <protection/>
    </xf>
    <xf numFmtId="0" fontId="5" fillId="33" borderId="14" xfId="56" applyNumberFormat="1" applyFont="1" applyFill="1" applyBorder="1" applyAlignment="1">
      <alignment horizontal="center" vertical="center" wrapText="1"/>
      <protection/>
    </xf>
    <xf numFmtId="0" fontId="5" fillId="33" borderId="14" xfId="56" applyNumberFormat="1" applyFont="1" applyFill="1" applyBorder="1" applyAlignment="1">
      <alignment vertical="center" wrapText="1"/>
      <protection/>
    </xf>
    <xf numFmtId="187" fontId="70" fillId="44" borderId="14" xfId="33" applyNumberFormat="1" applyFont="1" applyFill="1" applyBorder="1" applyAlignment="1" applyProtection="1">
      <alignment horizontal="left" vertical="center" wrapText="1"/>
      <protection locked="0"/>
    </xf>
    <xf numFmtId="49" fontId="5" fillId="0" borderId="24" xfId="5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vertical="center" wrapText="1"/>
    </xf>
    <xf numFmtId="0" fontId="5" fillId="0" borderId="14" xfId="56" applyNumberFormat="1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left" vertical="center" wrapText="1"/>
    </xf>
    <xf numFmtId="0" fontId="16" fillId="0" borderId="14" xfId="56" applyNumberFormat="1" applyFont="1" applyFill="1" applyBorder="1" applyAlignment="1">
      <alignment horizontal="center" vertical="center" wrapText="1"/>
      <protection/>
    </xf>
    <xf numFmtId="0" fontId="67" fillId="33" borderId="26" xfId="0" applyFont="1" applyFill="1" applyBorder="1" applyAlignment="1">
      <alignment horizontal="left" vertical="center" wrapText="1"/>
    </xf>
    <xf numFmtId="0" fontId="67" fillId="35" borderId="14" xfId="0" applyFont="1" applyFill="1" applyBorder="1" applyAlignment="1">
      <alignment horizontal="center" vertical="center" wrapText="1"/>
    </xf>
    <xf numFmtId="49" fontId="5" fillId="33" borderId="24" xfId="56" applyNumberFormat="1" applyFont="1" applyFill="1" applyBorder="1" applyAlignment="1">
      <alignment horizontal="center" vertical="center"/>
      <protection/>
    </xf>
    <xf numFmtId="187" fontId="5" fillId="41" borderId="14" xfId="33" applyNumberFormat="1" applyFont="1" applyFill="1" applyBorder="1" applyAlignment="1" applyProtection="1">
      <alignment horizontal="left" vertical="center" wrapText="1"/>
      <protection locked="0"/>
    </xf>
    <xf numFmtId="0" fontId="75" fillId="33" borderId="14" xfId="56" applyNumberFormat="1" applyFont="1" applyFill="1" applyBorder="1" applyAlignment="1">
      <alignment horizontal="center" vertical="center" wrapText="1"/>
      <protection/>
    </xf>
    <xf numFmtId="0" fontId="6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87" fontId="5" fillId="33" borderId="14" xfId="0" applyNumberFormat="1" applyFont="1" applyFill="1" applyBorder="1" applyAlignment="1">
      <alignment horizontal="center" vertical="center" wrapText="1"/>
    </xf>
    <xf numFmtId="49" fontId="5" fillId="0" borderId="14" xfId="5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vertical="center" wrapText="1"/>
    </xf>
    <xf numFmtId="0" fontId="67" fillId="33" borderId="27" xfId="56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/>
    </xf>
    <xf numFmtId="187" fontId="5" fillId="33" borderId="14" xfId="33" applyNumberFormat="1" applyFont="1" applyFill="1" applyBorder="1" applyAlignment="1">
      <alignment horizontal="left" vertical="center" wrapText="1"/>
      <protection/>
    </xf>
    <xf numFmtId="49" fontId="5" fillId="45" borderId="24" xfId="56" applyNumberFormat="1" applyFont="1" applyFill="1" applyBorder="1" applyAlignment="1">
      <alignment horizontal="center" vertical="center"/>
      <protection/>
    </xf>
    <xf numFmtId="0" fontId="5" fillId="45" borderId="14" xfId="0" applyFont="1" applyFill="1" applyBorder="1" applyAlignment="1">
      <alignment vertical="center"/>
    </xf>
    <xf numFmtId="0" fontId="75" fillId="45" borderId="14" xfId="56" applyNumberFormat="1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vertical="center"/>
    </xf>
    <xf numFmtId="14" fontId="70" fillId="35" borderId="14" xfId="0" applyNumberFormat="1" applyFont="1" applyFill="1" applyBorder="1" applyAlignment="1">
      <alignment horizontal="center" vertical="center" wrapText="1"/>
    </xf>
    <xf numFmtId="16" fontId="6" fillId="33" borderId="24" xfId="0" applyNumberFormat="1" applyFont="1" applyFill="1" applyBorder="1" applyAlignment="1">
      <alignment horizontal="center" vertical="center" wrapText="1"/>
    </xf>
    <xf numFmtId="187" fontId="5" fillId="33" borderId="14" xfId="33" applyNumberFormat="1" applyFont="1" applyFill="1" applyBorder="1" applyAlignment="1" applyProtection="1">
      <alignment horizontal="left" vertical="center" wrapText="1"/>
      <protection locked="0"/>
    </xf>
    <xf numFmtId="14" fontId="70" fillId="40" borderId="14" xfId="0" applyNumberFormat="1" applyFont="1" applyFill="1" applyBorder="1" applyAlignment="1">
      <alignment horizontal="center" vertical="center" wrapText="1"/>
    </xf>
    <xf numFmtId="0" fontId="70" fillId="40" borderId="14" xfId="0" applyFont="1" applyFill="1" applyBorder="1" applyAlignment="1">
      <alignment horizontal="left" vertical="center" wrapText="1"/>
    </xf>
    <xf numFmtId="16" fontId="5" fillId="33" borderId="24" xfId="0" applyNumberFormat="1" applyFont="1" applyFill="1" applyBorder="1" applyAlignment="1">
      <alignment horizontal="center" vertical="center" wrapText="1"/>
    </xf>
    <xf numFmtId="187" fontId="6" fillId="33" borderId="14" xfId="33" applyNumberFormat="1" applyFont="1" applyFill="1" applyBorder="1" applyAlignment="1" applyProtection="1">
      <alignment horizontal="left" vertical="center" wrapText="1"/>
      <protection locked="0"/>
    </xf>
    <xf numFmtId="0" fontId="5" fillId="33" borderId="24" xfId="0" applyNumberFormat="1" applyFont="1" applyFill="1" applyBorder="1" applyAlignment="1">
      <alignment horizontal="center" vertical="center" wrapText="1"/>
    </xf>
    <xf numFmtId="0" fontId="67" fillId="33" borderId="14" xfId="56" applyNumberFormat="1" applyFont="1" applyFill="1" applyBorder="1" applyAlignment="1">
      <alignment horizontal="center" vertical="center"/>
      <protection/>
    </xf>
    <xf numFmtId="49" fontId="6" fillId="33" borderId="24" xfId="56" applyNumberFormat="1" applyFont="1" applyFill="1" applyBorder="1" applyAlignment="1">
      <alignment horizontal="center" vertical="center"/>
      <protection/>
    </xf>
    <xf numFmtId="0" fontId="5" fillId="33" borderId="14" xfId="0" applyFont="1" applyFill="1" applyBorder="1" applyAlignment="1">
      <alignment horizontal="left" vertical="center" wrapText="1"/>
    </xf>
    <xf numFmtId="187" fontId="5" fillId="0" borderId="14" xfId="33" applyNumberFormat="1" applyFont="1" applyFill="1" applyBorder="1" applyAlignment="1">
      <alignment horizontal="center" vertical="center" wrapText="1"/>
      <protection/>
    </xf>
    <xf numFmtId="0" fontId="16" fillId="33" borderId="24" xfId="0" applyNumberFormat="1" applyFont="1" applyFill="1" applyBorder="1" applyAlignment="1">
      <alignment horizontal="center" vertical="center" wrapText="1"/>
    </xf>
    <xf numFmtId="49" fontId="16" fillId="0" borderId="14" xfId="56" applyNumberFormat="1" applyFont="1" applyFill="1" applyBorder="1" applyAlignment="1">
      <alignment horizontal="center" vertical="center"/>
      <protection/>
    </xf>
    <xf numFmtId="187" fontId="16" fillId="33" borderId="14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 wrapText="1"/>
    </xf>
    <xf numFmtId="187" fontId="67" fillId="41" borderId="14" xfId="33" applyNumberFormat="1" applyFont="1" applyFill="1" applyBorder="1" applyAlignment="1" applyProtection="1">
      <alignment horizontal="left" vertical="center" wrapText="1"/>
      <protection locked="0"/>
    </xf>
    <xf numFmtId="14" fontId="70" fillId="46" borderId="14" xfId="0" applyNumberFormat="1" applyFont="1" applyFill="1" applyBorder="1" applyAlignment="1">
      <alignment horizontal="center" vertical="center" wrapText="1"/>
    </xf>
    <xf numFmtId="49" fontId="71" fillId="33" borderId="14" xfId="56" applyNumberFormat="1" applyFont="1" applyFill="1" applyBorder="1" applyAlignment="1">
      <alignment horizontal="center" vertical="center"/>
      <protection/>
    </xf>
    <xf numFmtId="0" fontId="16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0" fillId="42" borderId="14" xfId="0" applyNumberFormat="1" applyFont="1" applyFill="1" applyBorder="1" applyAlignment="1">
      <alignment horizontal="center" vertical="center" wrapText="1"/>
    </xf>
    <xf numFmtId="187" fontId="70" fillId="47" borderId="14" xfId="33" applyNumberFormat="1" applyFont="1" applyFill="1" applyBorder="1" applyAlignment="1" applyProtection="1">
      <alignment horizontal="left" vertical="center" wrapText="1"/>
      <protection locked="0"/>
    </xf>
    <xf numFmtId="0" fontId="70" fillId="42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3" borderId="25" xfId="56" applyNumberFormat="1" applyFont="1" applyFill="1" applyBorder="1" applyAlignment="1">
      <alignment vertical="center" wrapText="1"/>
      <protection/>
    </xf>
    <xf numFmtId="187" fontId="5" fillId="33" borderId="25" xfId="0" applyNumberFormat="1" applyFont="1" applyFill="1" applyBorder="1" applyAlignment="1">
      <alignment horizontal="center" vertical="center" wrapText="1"/>
    </xf>
    <xf numFmtId="187" fontId="67" fillId="0" borderId="25" xfId="0" applyNumberFormat="1" applyFont="1" applyFill="1" applyBorder="1" applyAlignment="1">
      <alignment horizontal="center" vertical="center" wrapText="1"/>
    </xf>
    <xf numFmtId="187" fontId="70" fillId="0" borderId="14" xfId="56" applyNumberFormat="1" applyFont="1" applyBorder="1" applyAlignment="1">
      <alignment horizontal="center" vertical="center"/>
      <protection/>
    </xf>
    <xf numFmtId="187" fontId="74" fillId="0" borderId="14" xfId="56" applyNumberFormat="1" applyFont="1" applyBorder="1" applyAlignment="1">
      <alignment horizontal="center" vertical="center"/>
      <protection/>
    </xf>
    <xf numFmtId="1" fontId="73" fillId="7" borderId="14" xfId="0" applyNumberFormat="1" applyFont="1" applyFill="1" applyBorder="1" applyAlignment="1">
      <alignment horizontal="center" vertical="center" wrapText="1"/>
    </xf>
    <xf numFmtId="187" fontId="67" fillId="0" borderId="14" xfId="56" applyNumberFormat="1" applyFont="1" applyBorder="1" applyAlignment="1">
      <alignment horizontal="center" vertical="center"/>
      <protection/>
    </xf>
    <xf numFmtId="1" fontId="70" fillId="7" borderId="14" xfId="0" applyNumberFormat="1" applyFont="1" applyFill="1" applyBorder="1" applyAlignment="1">
      <alignment horizontal="center" vertical="center" wrapText="1"/>
    </xf>
    <xf numFmtId="187" fontId="73" fillId="40" borderId="14" xfId="0" applyNumberFormat="1" applyFont="1" applyFill="1" applyBorder="1" applyAlignment="1">
      <alignment horizontal="center" vertical="center" wrapText="1"/>
    </xf>
    <xf numFmtId="187" fontId="70" fillId="40" borderId="14" xfId="0" applyNumberFormat="1" applyFont="1" applyFill="1" applyBorder="1" applyAlignment="1">
      <alignment horizontal="center" vertical="center" wrapText="1"/>
    </xf>
    <xf numFmtId="0" fontId="64" fillId="33" borderId="24" xfId="56" applyNumberFormat="1" applyFont="1" applyFill="1" applyBorder="1" applyAlignment="1">
      <alignment horizontal="center" vertical="center" wrapText="1"/>
      <protection/>
    </xf>
    <xf numFmtId="0" fontId="64" fillId="33" borderId="14" xfId="0" applyFont="1" applyFill="1" applyBorder="1" applyAlignment="1">
      <alignment vertical="center" wrapText="1"/>
    </xf>
    <xf numFmtId="0" fontId="64" fillId="33" borderId="14" xfId="56" applyNumberFormat="1" applyFont="1" applyFill="1" applyBorder="1" applyAlignment="1">
      <alignment horizontal="left" vertical="center" wrapText="1"/>
      <protection/>
    </xf>
    <xf numFmtId="0" fontId="64" fillId="33" borderId="18" xfId="56" applyNumberFormat="1" applyFont="1" applyFill="1" applyBorder="1" applyAlignment="1">
      <alignment horizontal="center" vertical="center"/>
      <protection/>
    </xf>
    <xf numFmtId="0" fontId="64" fillId="0" borderId="23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187" fontId="64" fillId="33" borderId="14" xfId="33" applyNumberFormat="1" applyFont="1" applyFill="1" applyBorder="1" applyAlignment="1" applyProtection="1">
      <alignment horizontal="left" vertical="center" wrapText="1"/>
      <protection locked="0"/>
    </xf>
    <xf numFmtId="49" fontId="64" fillId="33" borderId="14" xfId="56" applyNumberFormat="1" applyFont="1" applyFill="1" applyBorder="1" applyAlignment="1">
      <alignment horizontal="left" vertical="center"/>
      <protection/>
    </xf>
    <xf numFmtId="0" fontId="64" fillId="0" borderId="19" xfId="0" applyFont="1" applyFill="1" applyBorder="1" applyAlignment="1">
      <alignment vertical="center" wrapText="1"/>
    </xf>
    <xf numFmtId="49" fontId="64" fillId="0" borderId="14" xfId="56" applyNumberFormat="1" applyFont="1" applyFill="1" applyBorder="1" applyAlignment="1">
      <alignment horizontal="left" vertical="center"/>
      <protection/>
    </xf>
    <xf numFmtId="0" fontId="64" fillId="33" borderId="24" xfId="56" applyNumberFormat="1" applyFont="1" applyFill="1" applyBorder="1" applyAlignment="1">
      <alignment horizontal="center" vertical="center"/>
      <protection/>
    </xf>
    <xf numFmtId="187" fontId="64" fillId="33" borderId="14" xfId="0" applyNumberFormat="1" applyFont="1" applyFill="1" applyBorder="1" applyAlignment="1">
      <alignment vertical="center" wrapText="1"/>
    </xf>
    <xf numFmtId="187" fontId="64" fillId="33" borderId="11" xfId="33" applyNumberFormat="1" applyFont="1" applyFill="1" applyBorder="1" applyAlignment="1" applyProtection="1">
      <alignment horizontal="left" vertical="center" wrapText="1"/>
      <protection locked="0"/>
    </xf>
    <xf numFmtId="187" fontId="64" fillId="33" borderId="11" xfId="0" applyNumberFormat="1" applyFont="1" applyFill="1" applyBorder="1" applyAlignment="1">
      <alignment vertical="center" wrapText="1"/>
    </xf>
    <xf numFmtId="0" fontId="4" fillId="48" borderId="24" xfId="0" applyFont="1" applyFill="1" applyBorder="1" applyAlignment="1">
      <alignment horizontal="center" vertical="center" wrapText="1"/>
    </xf>
    <xf numFmtId="0" fontId="7" fillId="48" borderId="15" xfId="0" applyFont="1" applyFill="1" applyBorder="1" applyAlignment="1">
      <alignment horizontal="left" vertical="center" wrapText="1"/>
    </xf>
    <xf numFmtId="0" fontId="7" fillId="48" borderId="21" xfId="0" applyFont="1" applyFill="1" applyBorder="1" applyAlignment="1">
      <alignment horizontal="left" vertical="center" wrapText="1"/>
    </xf>
    <xf numFmtId="0" fontId="64" fillId="48" borderId="24" xfId="0" applyFont="1" applyFill="1" applyBorder="1" applyAlignment="1">
      <alignment horizontal="center" vertical="center" wrapText="1"/>
    </xf>
    <xf numFmtId="4" fontId="7" fillId="48" borderId="14" xfId="0" applyNumberFormat="1" applyFont="1" applyFill="1" applyBorder="1" applyAlignment="1">
      <alignment horizontal="center" vertical="center"/>
    </xf>
    <xf numFmtId="194" fontId="4" fillId="48" borderId="14" xfId="0" applyNumberFormat="1" applyFont="1" applyFill="1" applyBorder="1" applyAlignment="1">
      <alignment horizontal="center" vertical="center"/>
    </xf>
    <xf numFmtId="14" fontId="4" fillId="48" borderId="19" xfId="0" applyNumberFormat="1" applyFont="1" applyFill="1" applyBorder="1" applyAlignment="1">
      <alignment horizontal="center" vertical="center"/>
    </xf>
    <xf numFmtId="194" fontId="4" fillId="48" borderId="20" xfId="0" applyNumberFormat="1" applyFont="1" applyFill="1" applyBorder="1" applyAlignment="1">
      <alignment vertical="center"/>
    </xf>
    <xf numFmtId="0" fontId="5" fillId="48" borderId="29" xfId="0" applyNumberFormat="1" applyFont="1" applyFill="1" applyBorder="1" applyAlignment="1">
      <alignment vertical="center" wrapText="1"/>
    </xf>
    <xf numFmtId="0" fontId="7" fillId="48" borderId="24" xfId="0" applyFont="1" applyFill="1" applyBorder="1" applyAlignment="1">
      <alignment horizontal="left" vertical="center" wrapText="1"/>
    </xf>
    <xf numFmtId="0" fontId="7" fillId="48" borderId="14" xfId="0" applyFont="1" applyFill="1" applyBorder="1" applyAlignment="1">
      <alignment horizontal="left" vertical="center" wrapText="1"/>
    </xf>
    <xf numFmtId="0" fontId="7" fillId="49" borderId="28" xfId="0" applyNumberFormat="1" applyFont="1" applyFill="1" applyBorder="1" applyAlignment="1">
      <alignment horizontal="center" vertical="center"/>
    </xf>
    <xf numFmtId="0" fontId="7" fillId="49" borderId="26" xfId="0" applyNumberFormat="1" applyFont="1" applyFill="1" applyBorder="1" applyAlignment="1">
      <alignment horizontal="center" vertical="center"/>
    </xf>
    <xf numFmtId="0" fontId="7" fillId="49" borderId="30" xfId="0" applyNumberFormat="1" applyFont="1" applyFill="1" applyBorder="1" applyAlignment="1">
      <alignment horizontal="center" vertical="center"/>
    </xf>
    <xf numFmtId="0" fontId="7" fillId="49" borderId="25" xfId="0" applyNumberFormat="1" applyFont="1" applyFill="1" applyBorder="1" applyAlignment="1">
      <alignment horizontal="center" vertical="center"/>
    </xf>
    <xf numFmtId="0" fontId="7" fillId="49" borderId="31" xfId="0" applyNumberFormat="1" applyFont="1" applyFill="1" applyBorder="1" applyAlignment="1">
      <alignment horizontal="center" vertical="center"/>
    </xf>
    <xf numFmtId="0" fontId="7" fillId="49" borderId="32" xfId="0" applyNumberFormat="1" applyFont="1" applyFill="1" applyBorder="1" applyAlignment="1">
      <alignment horizontal="center" vertical="center"/>
    </xf>
    <xf numFmtId="200" fontId="4" fillId="0" borderId="1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200" fontId="7" fillId="48" borderId="19" xfId="0" applyNumberFormat="1" applyFont="1" applyFill="1" applyBorder="1" applyAlignment="1">
      <alignment horizontal="center" vertical="center"/>
    </xf>
    <xf numFmtId="200" fontId="4" fillId="0" borderId="20" xfId="0" applyNumberFormat="1" applyFont="1" applyFill="1" applyBorder="1" applyAlignment="1">
      <alignment horizontal="center" vertical="center"/>
    </xf>
    <xf numFmtId="200" fontId="7" fillId="48" borderId="20" xfId="0" applyNumberFormat="1" applyFont="1" applyFill="1" applyBorder="1" applyAlignment="1">
      <alignment horizontal="center" vertical="center"/>
    </xf>
    <xf numFmtId="200" fontId="7" fillId="49" borderId="31" xfId="0" applyNumberFormat="1" applyFont="1" applyFill="1" applyBorder="1" applyAlignment="1">
      <alignment horizontal="center" vertical="center"/>
    </xf>
    <xf numFmtId="200" fontId="7" fillId="48" borderId="27" xfId="0" applyNumberFormat="1" applyFont="1" applyFill="1" applyBorder="1" applyAlignment="1">
      <alignment horizontal="center" vertical="center"/>
    </xf>
    <xf numFmtId="200" fontId="4" fillId="0" borderId="27" xfId="0" applyNumberFormat="1" applyFont="1" applyFill="1" applyBorder="1" applyAlignment="1">
      <alignment horizontal="center" vertical="center"/>
    </xf>
    <xf numFmtId="200" fontId="7" fillId="49" borderId="33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67" fillId="0" borderId="11" xfId="55" applyFont="1" applyFill="1" applyBorder="1" applyAlignment="1">
      <alignment horizontal="center" vertical="center" wrapText="1"/>
      <protection/>
    </xf>
    <xf numFmtId="0" fontId="67" fillId="0" borderId="13" xfId="55" applyFont="1" applyFill="1" applyBorder="1" applyAlignment="1">
      <alignment horizontal="center" vertical="center" wrapText="1"/>
      <protection/>
    </xf>
    <xf numFmtId="0" fontId="67" fillId="0" borderId="16" xfId="55" applyFont="1" applyFill="1" applyBorder="1" applyAlignment="1">
      <alignment horizontal="center" vertical="center" wrapText="1"/>
      <protection/>
    </xf>
    <xf numFmtId="0" fontId="6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 vertical="top"/>
    </xf>
    <xf numFmtId="0" fontId="67" fillId="0" borderId="11" xfId="0" applyNumberFormat="1" applyFont="1" applyFill="1" applyBorder="1" applyAlignment="1">
      <alignment horizontal="center" vertical="center"/>
    </xf>
    <xf numFmtId="0" fontId="67" fillId="0" borderId="13" xfId="0" applyNumberFormat="1" applyFont="1" applyFill="1" applyBorder="1" applyAlignment="1">
      <alignment horizontal="center" vertical="center"/>
    </xf>
    <xf numFmtId="0" fontId="67" fillId="0" borderId="16" xfId="0" applyNumberFormat="1" applyFont="1" applyFill="1" applyBorder="1" applyAlignment="1">
      <alignment horizontal="center" vertical="center"/>
    </xf>
    <xf numFmtId="0" fontId="67" fillId="0" borderId="22" xfId="0" applyNumberFormat="1" applyFont="1" applyFill="1" applyBorder="1" applyAlignment="1">
      <alignment horizontal="center" vertical="center"/>
    </xf>
    <xf numFmtId="0" fontId="67" fillId="0" borderId="34" xfId="0" applyNumberFormat="1" applyFont="1" applyFill="1" applyBorder="1" applyAlignment="1">
      <alignment horizontal="center" vertical="center"/>
    </xf>
    <xf numFmtId="0" fontId="67" fillId="0" borderId="35" xfId="0" applyNumberFormat="1" applyFont="1" applyFill="1" applyBorder="1" applyAlignment="1">
      <alignment horizontal="center" vertical="center"/>
    </xf>
    <xf numFmtId="0" fontId="71" fillId="0" borderId="23" xfId="0" applyNumberFormat="1" applyFont="1" applyFill="1" applyBorder="1" applyAlignment="1">
      <alignment horizontal="center" vertical="center"/>
    </xf>
    <xf numFmtId="0" fontId="71" fillId="0" borderId="21" xfId="0" applyNumberFormat="1" applyFont="1" applyFill="1" applyBorder="1" applyAlignment="1">
      <alignment horizontal="center" vertical="center"/>
    </xf>
    <xf numFmtId="0" fontId="71" fillId="0" borderId="36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 vertical="top"/>
    </xf>
    <xf numFmtId="0" fontId="5" fillId="0" borderId="34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99" fontId="6" fillId="0" borderId="22" xfId="0" applyNumberFormat="1" applyFont="1" applyBorder="1" applyAlignment="1">
      <alignment horizontal="center" vertical="center"/>
    </xf>
    <xf numFmtId="199" fontId="6" fillId="0" borderId="23" xfId="0" applyNumberFormat="1" applyFont="1" applyBorder="1" applyAlignment="1">
      <alignment horizontal="center" vertical="center"/>
    </xf>
    <xf numFmtId="199" fontId="5" fillId="0" borderId="22" xfId="0" applyNumberFormat="1" applyFont="1" applyBorder="1" applyAlignment="1">
      <alignment horizontal="center" vertical="center"/>
    </xf>
    <xf numFmtId="199" fontId="5" fillId="0" borderId="23" xfId="0" applyNumberFormat="1" applyFont="1" applyBorder="1" applyAlignment="1">
      <alignment horizontal="center" vertical="center"/>
    </xf>
    <xf numFmtId="199" fontId="6" fillId="0" borderId="11" xfId="0" applyNumberFormat="1" applyFont="1" applyBorder="1" applyAlignment="1">
      <alignment horizontal="left" vertical="center"/>
    </xf>
    <xf numFmtId="199" fontId="6" fillId="0" borderId="16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6" fillId="0" borderId="41" xfId="0" applyFont="1" applyFill="1" applyBorder="1" applyAlignment="1">
      <alignment horizontal="center" vertical="center" wrapText="1"/>
    </xf>
    <xf numFmtId="0" fontId="76" fillId="0" borderId="42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5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199"/>
  <sheetViews>
    <sheetView zoomScaleSheetLayoutView="100" zoomScalePageLayoutView="0" workbookViewId="0" topLeftCell="A160">
      <selection activeCell="A6" sqref="A6:J6"/>
    </sheetView>
  </sheetViews>
  <sheetFormatPr defaultColWidth="1.37890625" defaultRowHeight="12.75"/>
  <cols>
    <col min="1" max="1" width="17.00390625" style="55" customWidth="1"/>
    <col min="2" max="2" width="97.375" style="55" customWidth="1"/>
    <col min="3" max="3" width="25.375" style="55" customWidth="1"/>
    <col min="4" max="4" width="12.25390625" style="55" customWidth="1"/>
    <col min="5" max="5" width="11.875" style="55" customWidth="1"/>
    <col min="6" max="6" width="9.00390625" style="55" customWidth="1"/>
    <col min="7" max="7" width="8.375" style="55" customWidth="1"/>
    <col min="8" max="9" width="10.125" style="55" customWidth="1"/>
    <col min="10" max="10" width="20.75390625" style="55" customWidth="1"/>
    <col min="11" max="16384" width="1.37890625" style="55" customWidth="1"/>
  </cols>
  <sheetData>
    <row r="1" spans="2:10" s="47" customFormat="1" ht="11.25">
      <c r="B1" s="41" t="s">
        <v>97</v>
      </c>
      <c r="C1" s="41"/>
      <c r="J1" s="48" t="s">
        <v>31</v>
      </c>
    </row>
    <row r="2" s="47" customFormat="1" ht="11.25">
      <c r="J2" s="48" t="s">
        <v>11</v>
      </c>
    </row>
    <row r="3" s="47" customFormat="1" ht="11.25">
      <c r="J3" s="48" t="s">
        <v>71</v>
      </c>
    </row>
    <row r="4" s="49" customFormat="1" ht="12"/>
    <row r="5" spans="1:80" s="65" customFormat="1" ht="14.25">
      <c r="A5" s="268" t="s">
        <v>33</v>
      </c>
      <c r="B5" s="268"/>
      <c r="C5" s="268"/>
      <c r="D5" s="268"/>
      <c r="E5" s="268"/>
      <c r="F5" s="268"/>
      <c r="G5" s="268"/>
      <c r="H5" s="268"/>
      <c r="I5" s="268"/>
      <c r="J5" s="268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</row>
    <row r="6" spans="1:80" s="65" customFormat="1" ht="14.25">
      <c r="A6" s="268" t="s">
        <v>34</v>
      </c>
      <c r="B6" s="268"/>
      <c r="C6" s="268"/>
      <c r="D6" s="268"/>
      <c r="E6" s="268"/>
      <c r="F6" s="268"/>
      <c r="G6" s="268"/>
      <c r="H6" s="268"/>
      <c r="I6" s="268"/>
      <c r="J6" s="268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</row>
    <row r="7" s="51" customFormat="1" ht="12"/>
    <row r="8" spans="7:10" s="51" customFormat="1" ht="12">
      <c r="G8" s="101"/>
      <c r="H8" s="101"/>
      <c r="I8" s="101"/>
      <c r="J8" s="102" t="s">
        <v>12</v>
      </c>
    </row>
    <row r="9" spans="7:10" s="51" customFormat="1" ht="12">
      <c r="G9" s="101"/>
      <c r="H9" s="101"/>
      <c r="I9" s="101"/>
      <c r="J9" s="102" t="s">
        <v>213</v>
      </c>
    </row>
    <row r="10" spans="7:10" s="51" customFormat="1" ht="19.5" customHeight="1">
      <c r="G10" s="101"/>
      <c r="H10" s="103"/>
      <c r="I10" s="103" t="s">
        <v>214</v>
      </c>
      <c r="J10" s="102"/>
    </row>
    <row r="11" spans="7:10" s="52" customFormat="1" ht="10.5">
      <c r="G11" s="104"/>
      <c r="H11" s="269"/>
      <c r="I11" s="269"/>
      <c r="J11" s="269"/>
    </row>
    <row r="12" spans="7:10" s="51" customFormat="1" ht="12">
      <c r="G12" s="101"/>
      <c r="H12" s="105"/>
      <c r="I12" s="105"/>
      <c r="J12" s="102" t="s">
        <v>215</v>
      </c>
    </row>
    <row r="13" spans="7:10" s="51" customFormat="1" ht="12">
      <c r="G13" s="101"/>
      <c r="H13" s="106"/>
      <c r="I13" s="107"/>
      <c r="J13" s="102" t="s">
        <v>70</v>
      </c>
    </row>
    <row r="14" spans="7:10" s="51" customFormat="1" ht="12">
      <c r="G14" s="101"/>
      <c r="H14" s="101"/>
      <c r="I14" s="101"/>
      <c r="J14" s="101"/>
    </row>
    <row r="15" spans="1:10" s="53" customFormat="1" ht="28.5" customHeight="1">
      <c r="A15" s="270" t="s">
        <v>2</v>
      </c>
      <c r="B15" s="270" t="s">
        <v>3</v>
      </c>
      <c r="C15" s="265" t="s">
        <v>386</v>
      </c>
      <c r="D15" s="66" t="s">
        <v>13</v>
      </c>
      <c r="E15" s="273" t="s">
        <v>206</v>
      </c>
      <c r="F15" s="274"/>
      <c r="G15" s="274"/>
      <c r="H15" s="274"/>
      <c r="I15" s="275"/>
      <c r="J15" s="62" t="s">
        <v>22</v>
      </c>
    </row>
    <row r="16" spans="1:10" s="53" customFormat="1" ht="12" customHeight="1">
      <c r="A16" s="271"/>
      <c r="B16" s="271"/>
      <c r="C16" s="266"/>
      <c r="D16" s="54" t="s">
        <v>14</v>
      </c>
      <c r="E16" s="276" t="s">
        <v>216</v>
      </c>
      <c r="F16" s="277"/>
      <c r="G16" s="277"/>
      <c r="H16" s="277"/>
      <c r="I16" s="278"/>
      <c r="J16" s="63" t="s">
        <v>23</v>
      </c>
    </row>
    <row r="17" spans="1:10" s="53" customFormat="1" ht="12" customHeight="1">
      <c r="A17" s="271"/>
      <c r="B17" s="271"/>
      <c r="C17" s="266"/>
      <c r="D17" s="54" t="s">
        <v>15</v>
      </c>
      <c r="E17" s="66" t="s">
        <v>72</v>
      </c>
      <c r="F17" s="270" t="s">
        <v>17</v>
      </c>
      <c r="G17" s="270" t="s">
        <v>18</v>
      </c>
      <c r="H17" s="270" t="s">
        <v>32</v>
      </c>
      <c r="I17" s="270" t="s">
        <v>21</v>
      </c>
      <c r="J17" s="63" t="s">
        <v>24</v>
      </c>
    </row>
    <row r="18" spans="1:10" s="53" customFormat="1" ht="12" customHeight="1">
      <c r="A18" s="271"/>
      <c r="B18" s="271"/>
      <c r="C18" s="266"/>
      <c r="D18" s="54" t="s">
        <v>30</v>
      </c>
      <c r="E18" s="96" t="s">
        <v>216</v>
      </c>
      <c r="F18" s="272"/>
      <c r="G18" s="272"/>
      <c r="H18" s="272"/>
      <c r="I18" s="272"/>
      <c r="J18" s="63" t="s">
        <v>36</v>
      </c>
    </row>
    <row r="19" spans="1:10" s="53" customFormat="1" ht="12" customHeight="1">
      <c r="A19" s="271"/>
      <c r="B19" s="271"/>
      <c r="C19" s="266"/>
      <c r="D19" s="54"/>
      <c r="E19" s="270" t="s">
        <v>29</v>
      </c>
      <c r="F19" s="270" t="s">
        <v>19</v>
      </c>
      <c r="G19" s="270" t="s">
        <v>19</v>
      </c>
      <c r="H19" s="270" t="s">
        <v>101</v>
      </c>
      <c r="I19" s="270" t="s">
        <v>101</v>
      </c>
      <c r="J19" s="63" t="s">
        <v>25</v>
      </c>
    </row>
    <row r="20" spans="1:10" s="53" customFormat="1" ht="11.25" customHeight="1">
      <c r="A20" s="272"/>
      <c r="B20" s="272"/>
      <c r="C20" s="267"/>
      <c r="D20" s="67"/>
      <c r="E20" s="272"/>
      <c r="F20" s="272"/>
      <c r="G20" s="272"/>
      <c r="H20" s="272"/>
      <c r="I20" s="272"/>
      <c r="J20" s="64" t="s">
        <v>26</v>
      </c>
    </row>
    <row r="21" spans="1:10" s="53" customFormat="1" ht="11.25" customHeight="1">
      <c r="A21" s="77">
        <v>0</v>
      </c>
      <c r="B21" s="78" t="s">
        <v>102</v>
      </c>
      <c r="C21" s="153" t="s">
        <v>219</v>
      </c>
      <c r="D21" s="130">
        <f aca="true" t="shared" si="0" ref="D21:J21">IF(NOT(SUM(D24:D29)=0),SUM(D24:D29),"нд")</f>
        <v>0.349</v>
      </c>
      <c r="E21" s="130">
        <f t="shared" si="0"/>
        <v>46.724</v>
      </c>
      <c r="F21" s="130" t="str">
        <f t="shared" si="0"/>
        <v>нд</v>
      </c>
      <c r="G21" s="130">
        <f t="shared" si="0"/>
        <v>0.29000000000000004</v>
      </c>
      <c r="H21" s="130">
        <f t="shared" si="0"/>
        <v>19.104</v>
      </c>
      <c r="I21" s="130">
        <f t="shared" si="0"/>
        <v>27.330000000000002</v>
      </c>
      <c r="J21" s="130" t="str">
        <f t="shared" si="0"/>
        <v>нд</v>
      </c>
    </row>
    <row r="22" spans="1:10" s="53" customFormat="1" ht="11.25" customHeight="1">
      <c r="A22" s="79"/>
      <c r="B22" s="80" t="s">
        <v>80</v>
      </c>
      <c r="C22" s="138" t="s">
        <v>219</v>
      </c>
      <c r="D22" s="131" t="str">
        <f aca="true" t="shared" si="1" ref="D22:J22">IF(NOT(SUM(D67,D71,D97,D141,D165,D172,D182,D191)=0),SUM(D67,D71,D97,D141,D165,D172,D182,D191),"нд")</f>
        <v>нд</v>
      </c>
      <c r="E22" s="131">
        <f t="shared" si="1"/>
        <v>25.020999999999997</v>
      </c>
      <c r="F22" s="131" t="str">
        <f t="shared" si="1"/>
        <v>нд</v>
      </c>
      <c r="G22" s="131">
        <f t="shared" si="1"/>
        <v>0.154</v>
      </c>
      <c r="H22" s="131">
        <f t="shared" si="1"/>
        <v>15.195</v>
      </c>
      <c r="I22" s="131">
        <f t="shared" si="1"/>
        <v>9.672</v>
      </c>
      <c r="J22" s="131" t="str">
        <f t="shared" si="1"/>
        <v>нд</v>
      </c>
    </row>
    <row r="23" spans="1:10" s="53" customFormat="1" ht="11.25" customHeight="1">
      <c r="A23" s="81"/>
      <c r="B23" s="82" t="s">
        <v>81</v>
      </c>
      <c r="C23" s="154" t="s">
        <v>219</v>
      </c>
      <c r="D23" s="132">
        <f aca="true" t="shared" si="2" ref="D23:J23">IF(NOT(SUM(D87,D104,D143,D156,D169,D175,D188)=0),SUM(D87,D104,D143,D156,D169,D175,D188),"нд")</f>
        <v>0.349</v>
      </c>
      <c r="E23" s="132">
        <f t="shared" si="2"/>
        <v>21.703</v>
      </c>
      <c r="F23" s="132" t="str">
        <f t="shared" si="2"/>
        <v>нд</v>
      </c>
      <c r="G23" s="132">
        <f t="shared" si="2"/>
        <v>0.136</v>
      </c>
      <c r="H23" s="132">
        <f t="shared" si="2"/>
        <v>3.909</v>
      </c>
      <c r="I23" s="132">
        <f t="shared" si="2"/>
        <v>17.658</v>
      </c>
      <c r="J23" s="132" t="str">
        <f t="shared" si="2"/>
        <v>нд</v>
      </c>
    </row>
    <row r="24" spans="1:10" s="53" customFormat="1" ht="11.25" customHeight="1">
      <c r="A24" s="77" t="s">
        <v>103</v>
      </c>
      <c r="B24" s="78" t="s">
        <v>104</v>
      </c>
      <c r="C24" s="153" t="s">
        <v>219</v>
      </c>
      <c r="D24" s="130" t="str">
        <f aca="true" t="shared" si="3" ref="D24:J24">D31</f>
        <v>нд</v>
      </c>
      <c r="E24" s="130" t="str">
        <f t="shared" si="3"/>
        <v>нд</v>
      </c>
      <c r="F24" s="130" t="str">
        <f t="shared" si="3"/>
        <v>нд</v>
      </c>
      <c r="G24" s="130" t="str">
        <f t="shared" si="3"/>
        <v>нд</v>
      </c>
      <c r="H24" s="130" t="str">
        <f t="shared" si="3"/>
        <v>нд</v>
      </c>
      <c r="I24" s="130" t="str">
        <f t="shared" si="3"/>
        <v>нд</v>
      </c>
      <c r="J24" s="130" t="str">
        <f t="shared" si="3"/>
        <v>нд</v>
      </c>
    </row>
    <row r="25" spans="1:10" s="53" customFormat="1" ht="11.25" customHeight="1">
      <c r="A25" s="77" t="s">
        <v>105</v>
      </c>
      <c r="B25" s="78" t="s">
        <v>106</v>
      </c>
      <c r="C25" s="153" t="s">
        <v>219</v>
      </c>
      <c r="D25" s="130" t="str">
        <f aca="true" t="shared" si="4" ref="D25:J25">D64</f>
        <v>нд</v>
      </c>
      <c r="E25" s="130">
        <f t="shared" si="4"/>
        <v>30.694000000000003</v>
      </c>
      <c r="F25" s="130" t="str">
        <f t="shared" si="4"/>
        <v>нд</v>
      </c>
      <c r="G25" s="130" t="str">
        <f t="shared" si="4"/>
        <v>нд</v>
      </c>
      <c r="H25" s="130">
        <f t="shared" si="4"/>
        <v>12.177999999999999</v>
      </c>
      <c r="I25" s="130">
        <f t="shared" si="4"/>
        <v>18.516000000000002</v>
      </c>
      <c r="J25" s="130" t="str">
        <f t="shared" si="4"/>
        <v>нд</v>
      </c>
    </row>
    <row r="26" spans="1:10" s="53" customFormat="1" ht="11.25" customHeight="1">
      <c r="A26" s="77" t="s">
        <v>107</v>
      </c>
      <c r="B26" s="78" t="s">
        <v>108</v>
      </c>
      <c r="C26" s="153" t="s">
        <v>219</v>
      </c>
      <c r="D26" s="130" t="str">
        <f aca="true" t="shared" si="5" ref="D26:J26">D158</f>
        <v>нд</v>
      </c>
      <c r="E26" s="130" t="str">
        <f t="shared" si="5"/>
        <v>нд</v>
      </c>
      <c r="F26" s="130" t="str">
        <f t="shared" si="5"/>
        <v>нд</v>
      </c>
      <c r="G26" s="130" t="str">
        <f t="shared" si="5"/>
        <v>нд</v>
      </c>
      <c r="H26" s="130" t="str">
        <f t="shared" si="5"/>
        <v>нд</v>
      </c>
      <c r="I26" s="130" t="str">
        <f t="shared" si="5"/>
        <v>нд</v>
      </c>
      <c r="J26" s="130" t="str">
        <f t="shared" si="5"/>
        <v>нд</v>
      </c>
    </row>
    <row r="27" spans="1:10" s="53" customFormat="1" ht="11.25" customHeight="1">
      <c r="A27" s="77" t="s">
        <v>109</v>
      </c>
      <c r="B27" s="78" t="s">
        <v>110</v>
      </c>
      <c r="C27" s="153" t="s">
        <v>219</v>
      </c>
      <c r="D27" s="130">
        <f aca="true" t="shared" si="6" ref="D27:J27">D163</f>
        <v>0.349</v>
      </c>
      <c r="E27" s="130">
        <f t="shared" si="6"/>
        <v>15.739999999999998</v>
      </c>
      <c r="F27" s="130" t="str">
        <f t="shared" si="6"/>
        <v>нд</v>
      </c>
      <c r="G27" s="130" t="str">
        <f t="shared" si="6"/>
        <v>нд</v>
      </c>
      <c r="H27" s="130">
        <f t="shared" si="6"/>
        <v>6.926</v>
      </c>
      <c r="I27" s="130">
        <f t="shared" si="6"/>
        <v>8.814</v>
      </c>
      <c r="J27" s="130" t="str">
        <f t="shared" si="6"/>
        <v>нд</v>
      </c>
    </row>
    <row r="28" spans="1:10" s="53" customFormat="1" ht="11.25" customHeight="1">
      <c r="A28" s="77" t="s">
        <v>111</v>
      </c>
      <c r="B28" s="78" t="s">
        <v>112</v>
      </c>
      <c r="C28" s="153" t="s">
        <v>219</v>
      </c>
      <c r="D28" s="130" t="str">
        <f aca="true" t="shared" si="7" ref="D28:J28">D178</f>
        <v>нд</v>
      </c>
      <c r="E28" s="130" t="str">
        <f t="shared" si="7"/>
        <v>нд</v>
      </c>
      <c r="F28" s="130" t="str">
        <f t="shared" si="7"/>
        <v>нд</v>
      </c>
      <c r="G28" s="130" t="str">
        <f t="shared" si="7"/>
        <v>нд</v>
      </c>
      <c r="H28" s="130" t="str">
        <f t="shared" si="7"/>
        <v>нд</v>
      </c>
      <c r="I28" s="130" t="str">
        <f t="shared" si="7"/>
        <v>нд</v>
      </c>
      <c r="J28" s="130" t="str">
        <f t="shared" si="7"/>
        <v>нд</v>
      </c>
    </row>
    <row r="29" spans="1:10" s="53" customFormat="1" ht="11.25" customHeight="1">
      <c r="A29" s="77" t="s">
        <v>113</v>
      </c>
      <c r="B29" s="78" t="s">
        <v>114</v>
      </c>
      <c r="C29" s="153" t="s">
        <v>219</v>
      </c>
      <c r="D29" s="130" t="str">
        <f aca="true" t="shared" si="8" ref="D29:J29">D180</f>
        <v>нд</v>
      </c>
      <c r="E29" s="130">
        <f t="shared" si="8"/>
        <v>0.29000000000000004</v>
      </c>
      <c r="F29" s="130" t="str">
        <f t="shared" si="8"/>
        <v>нд</v>
      </c>
      <c r="G29" s="130">
        <f t="shared" si="8"/>
        <v>0.29000000000000004</v>
      </c>
      <c r="H29" s="130" t="str">
        <f t="shared" si="8"/>
        <v>нд</v>
      </c>
      <c r="I29" s="130" t="str">
        <f t="shared" si="8"/>
        <v>нд</v>
      </c>
      <c r="J29" s="130" t="str">
        <f t="shared" si="8"/>
        <v>нд</v>
      </c>
    </row>
    <row r="30" spans="1:10" s="53" customFormat="1" ht="11.25" customHeight="1">
      <c r="A30" s="83" t="s">
        <v>0</v>
      </c>
      <c r="B30" s="84" t="s">
        <v>115</v>
      </c>
      <c r="C30" s="155" t="s">
        <v>219</v>
      </c>
      <c r="D30" s="133">
        <f aca="true" t="shared" si="9" ref="D30:J30">D21</f>
        <v>0.349</v>
      </c>
      <c r="E30" s="155">
        <f t="shared" si="9"/>
        <v>46.724</v>
      </c>
      <c r="F30" s="133" t="str">
        <f t="shared" si="9"/>
        <v>нд</v>
      </c>
      <c r="G30" s="216">
        <f t="shared" si="9"/>
        <v>0.29000000000000004</v>
      </c>
      <c r="H30" s="133">
        <f t="shared" si="9"/>
        <v>19.104</v>
      </c>
      <c r="I30" s="216">
        <f t="shared" si="9"/>
        <v>27.330000000000002</v>
      </c>
      <c r="J30" s="133" t="str">
        <f t="shared" si="9"/>
        <v>нд</v>
      </c>
    </row>
    <row r="31" spans="1:10" s="53" customFormat="1" ht="11.25" customHeight="1">
      <c r="A31" s="85" t="s">
        <v>76</v>
      </c>
      <c r="B31" s="86" t="s">
        <v>116</v>
      </c>
      <c r="C31" s="156" t="s">
        <v>219</v>
      </c>
      <c r="D31" s="134" t="str">
        <f aca="true" t="shared" si="10" ref="D31:J31">IF(NOT(SUM(D32,D39,D44,D59)=0),SUM(D32,D39,D44,D59),"нд")</f>
        <v>нд</v>
      </c>
      <c r="E31" s="134" t="str">
        <f t="shared" si="10"/>
        <v>нд</v>
      </c>
      <c r="F31" s="134" t="str">
        <f t="shared" si="10"/>
        <v>нд</v>
      </c>
      <c r="G31" s="134" t="str">
        <f t="shared" si="10"/>
        <v>нд</v>
      </c>
      <c r="H31" s="134" t="str">
        <f t="shared" si="10"/>
        <v>нд</v>
      </c>
      <c r="I31" s="134" t="str">
        <f t="shared" si="10"/>
        <v>нд</v>
      </c>
      <c r="J31" s="134" t="str">
        <f t="shared" si="10"/>
        <v>нд</v>
      </c>
    </row>
    <row r="32" spans="1:10" s="53" customFormat="1" ht="11.25" customHeight="1">
      <c r="A32" s="87" t="s">
        <v>77</v>
      </c>
      <c r="B32" s="88" t="s">
        <v>117</v>
      </c>
      <c r="C32" s="157" t="s">
        <v>219</v>
      </c>
      <c r="D32" s="135" t="str">
        <f aca="true" t="shared" si="11" ref="D32:J32">IF(NOT(SUM(D33,D35,D37)=0),SUM(D33,D35,D37),"нд")</f>
        <v>нд</v>
      </c>
      <c r="E32" s="135" t="str">
        <f t="shared" si="11"/>
        <v>нд</v>
      </c>
      <c r="F32" s="135" t="str">
        <f t="shared" si="11"/>
        <v>нд</v>
      </c>
      <c r="G32" s="135" t="str">
        <f t="shared" si="11"/>
        <v>нд</v>
      </c>
      <c r="H32" s="135" t="str">
        <f t="shared" si="11"/>
        <v>нд</v>
      </c>
      <c r="I32" s="135" t="str">
        <f t="shared" si="11"/>
        <v>нд</v>
      </c>
      <c r="J32" s="135" t="str">
        <f t="shared" si="11"/>
        <v>нд</v>
      </c>
    </row>
    <row r="33" spans="1:10" s="53" customFormat="1" ht="11.25" customHeight="1">
      <c r="A33" s="89" t="s">
        <v>78</v>
      </c>
      <c r="B33" s="90" t="s">
        <v>118</v>
      </c>
      <c r="C33" s="136" t="s">
        <v>219</v>
      </c>
      <c r="D33" s="136" t="str">
        <f aca="true" t="shared" si="12" ref="D33:J33">IF(NOT(SUM(D34)=0),SUM(D34),"нд")</f>
        <v>нд</v>
      </c>
      <c r="E33" s="136" t="str">
        <f>IF(NOT(SUM(E34)=0),SUM(E34),"нд")</f>
        <v>нд</v>
      </c>
      <c r="F33" s="136" t="str">
        <f t="shared" si="12"/>
        <v>нд</v>
      </c>
      <c r="G33" s="136" t="str">
        <f t="shared" si="12"/>
        <v>нд</v>
      </c>
      <c r="H33" s="136" t="str">
        <f t="shared" si="12"/>
        <v>нд</v>
      </c>
      <c r="I33" s="136" t="str">
        <f t="shared" si="12"/>
        <v>нд</v>
      </c>
      <c r="J33" s="136" t="str">
        <f t="shared" si="12"/>
        <v>нд</v>
      </c>
    </row>
    <row r="34" spans="1:10" s="53" customFormat="1" ht="11.25" customHeight="1">
      <c r="A34" s="83" t="s">
        <v>220</v>
      </c>
      <c r="B34" s="83" t="s">
        <v>220</v>
      </c>
      <c r="C34" s="83" t="s">
        <v>220</v>
      </c>
      <c r="D34" s="83" t="s">
        <v>220</v>
      </c>
      <c r="E34" s="141" t="str">
        <f>IF(NOT(SUM(F34,G34,H34,I34)=0),SUM(F34,G34,H34,I34),"нд")</f>
        <v>нд</v>
      </c>
      <c r="F34" s="83" t="s">
        <v>220</v>
      </c>
      <c r="G34" s="83" t="s">
        <v>220</v>
      </c>
      <c r="H34" s="83" t="s">
        <v>220</v>
      </c>
      <c r="I34" s="83" t="s">
        <v>220</v>
      </c>
      <c r="J34" s="83" t="s">
        <v>220</v>
      </c>
    </row>
    <row r="35" spans="1:10" s="53" customFormat="1" ht="11.25" customHeight="1">
      <c r="A35" s="89" t="s">
        <v>79</v>
      </c>
      <c r="B35" s="90" t="s">
        <v>119</v>
      </c>
      <c r="C35" s="136" t="s">
        <v>219</v>
      </c>
      <c r="D35" s="136" t="str">
        <f aca="true" t="shared" si="13" ref="D35:J35">IF(NOT(SUM(D36)=0),SUM(D36),"нд")</f>
        <v>нд</v>
      </c>
      <c r="E35" s="136" t="str">
        <f>IF(NOT(SUM(E36)=0),SUM(E36),"нд")</f>
        <v>нд</v>
      </c>
      <c r="F35" s="136" t="str">
        <f t="shared" si="13"/>
        <v>нд</v>
      </c>
      <c r="G35" s="136" t="str">
        <f t="shared" si="13"/>
        <v>нд</v>
      </c>
      <c r="H35" s="136" t="str">
        <f t="shared" si="13"/>
        <v>нд</v>
      </c>
      <c r="I35" s="136" t="str">
        <f t="shared" si="13"/>
        <v>нд</v>
      </c>
      <c r="J35" s="136" t="str">
        <f t="shared" si="13"/>
        <v>нд</v>
      </c>
    </row>
    <row r="36" spans="1:10" s="53" customFormat="1" ht="11.25" customHeight="1">
      <c r="A36" s="83" t="s">
        <v>220</v>
      </c>
      <c r="B36" s="83" t="s">
        <v>220</v>
      </c>
      <c r="C36" s="83" t="s">
        <v>220</v>
      </c>
      <c r="D36" s="83" t="s">
        <v>220</v>
      </c>
      <c r="E36" s="141" t="str">
        <f>IF(NOT(SUM(F36,G36,H36,I36)=0),SUM(F36,G36,H36,I36),"нд")</f>
        <v>нд</v>
      </c>
      <c r="F36" s="83" t="s">
        <v>220</v>
      </c>
      <c r="G36" s="83" t="s">
        <v>220</v>
      </c>
      <c r="H36" s="83" t="s">
        <v>220</v>
      </c>
      <c r="I36" s="83" t="s">
        <v>220</v>
      </c>
      <c r="J36" s="83" t="s">
        <v>220</v>
      </c>
    </row>
    <row r="37" spans="1:10" s="53" customFormat="1" ht="11.25" customHeight="1">
      <c r="A37" s="89" t="s">
        <v>120</v>
      </c>
      <c r="B37" s="90" t="s">
        <v>121</v>
      </c>
      <c r="C37" s="136" t="s">
        <v>219</v>
      </c>
      <c r="D37" s="136" t="str">
        <f aca="true" t="shared" si="14" ref="D37:J37">IF(NOT(SUM(D38)=0),SUM(D38),"нд")</f>
        <v>нд</v>
      </c>
      <c r="E37" s="136" t="str">
        <f>IF(NOT(SUM(E38)=0),SUM(E38),"нд")</f>
        <v>нд</v>
      </c>
      <c r="F37" s="136" t="str">
        <f t="shared" si="14"/>
        <v>нд</v>
      </c>
      <c r="G37" s="136" t="str">
        <f t="shared" si="14"/>
        <v>нд</v>
      </c>
      <c r="H37" s="136" t="str">
        <f t="shared" si="14"/>
        <v>нд</v>
      </c>
      <c r="I37" s="136" t="str">
        <f t="shared" si="14"/>
        <v>нд</v>
      </c>
      <c r="J37" s="136" t="str">
        <f t="shared" si="14"/>
        <v>нд</v>
      </c>
    </row>
    <row r="38" spans="1:10" s="53" customFormat="1" ht="11.25" customHeight="1">
      <c r="A38" s="83" t="s">
        <v>220</v>
      </c>
      <c r="B38" s="83" t="s">
        <v>220</v>
      </c>
      <c r="C38" s="83" t="s">
        <v>220</v>
      </c>
      <c r="D38" s="83" t="s">
        <v>220</v>
      </c>
      <c r="E38" s="141" t="str">
        <f>IF(NOT(SUM(F38,G38,H38,I38)=0),SUM(F38,G38,H38,I38),"нд")</f>
        <v>нд</v>
      </c>
      <c r="F38" s="83" t="s">
        <v>220</v>
      </c>
      <c r="G38" s="83" t="s">
        <v>220</v>
      </c>
      <c r="H38" s="83" t="s">
        <v>220</v>
      </c>
      <c r="I38" s="83" t="s">
        <v>220</v>
      </c>
      <c r="J38" s="83" t="s">
        <v>220</v>
      </c>
    </row>
    <row r="39" spans="1:10" s="53" customFormat="1" ht="11.25" customHeight="1">
      <c r="A39" s="87" t="s">
        <v>122</v>
      </c>
      <c r="B39" s="88" t="s">
        <v>123</v>
      </c>
      <c r="C39" s="157" t="s">
        <v>219</v>
      </c>
      <c r="D39" s="135" t="str">
        <f aca="true" t="shared" si="15" ref="D39:J39">IF(NOT(SUM(D40,D42)=0),SUM(D40,D42),"нд")</f>
        <v>нд</v>
      </c>
      <c r="E39" s="135" t="str">
        <f t="shared" si="15"/>
        <v>нд</v>
      </c>
      <c r="F39" s="135" t="str">
        <f t="shared" si="15"/>
        <v>нд</v>
      </c>
      <c r="G39" s="135" t="str">
        <f t="shared" si="15"/>
        <v>нд</v>
      </c>
      <c r="H39" s="135" t="str">
        <f t="shared" si="15"/>
        <v>нд</v>
      </c>
      <c r="I39" s="135" t="str">
        <f t="shared" si="15"/>
        <v>нд</v>
      </c>
      <c r="J39" s="135" t="str">
        <f t="shared" si="15"/>
        <v>нд</v>
      </c>
    </row>
    <row r="40" spans="1:10" s="53" customFormat="1" ht="11.25" customHeight="1">
      <c r="A40" s="89" t="s">
        <v>124</v>
      </c>
      <c r="B40" s="90" t="s">
        <v>125</v>
      </c>
      <c r="C40" s="136" t="s">
        <v>219</v>
      </c>
      <c r="D40" s="136" t="str">
        <f aca="true" t="shared" si="16" ref="D40:J40">IF(NOT(SUM(D41)=0),SUM(D41),"нд")</f>
        <v>нд</v>
      </c>
      <c r="E40" s="136" t="str">
        <f>IF(NOT(SUM(E41)=0),SUM(E41),"нд")</f>
        <v>нд</v>
      </c>
      <c r="F40" s="136" t="str">
        <f t="shared" si="16"/>
        <v>нд</v>
      </c>
      <c r="G40" s="136" t="str">
        <f t="shared" si="16"/>
        <v>нд</v>
      </c>
      <c r="H40" s="136" t="str">
        <f t="shared" si="16"/>
        <v>нд</v>
      </c>
      <c r="I40" s="136" t="str">
        <f t="shared" si="16"/>
        <v>нд</v>
      </c>
      <c r="J40" s="136" t="str">
        <f t="shared" si="16"/>
        <v>нд</v>
      </c>
    </row>
    <row r="41" spans="1:10" s="53" customFormat="1" ht="11.25" customHeight="1">
      <c r="A41" s="83" t="s">
        <v>220</v>
      </c>
      <c r="B41" s="83" t="s">
        <v>220</v>
      </c>
      <c r="C41" s="83" t="s">
        <v>220</v>
      </c>
      <c r="D41" s="83" t="s">
        <v>220</v>
      </c>
      <c r="E41" s="141" t="str">
        <f>IF(NOT(SUM(F41,G41,H41,I41)=0),SUM(F41,G41,H41,I41),"нд")</f>
        <v>нд</v>
      </c>
      <c r="F41" s="83" t="s">
        <v>220</v>
      </c>
      <c r="G41" s="83" t="s">
        <v>220</v>
      </c>
      <c r="H41" s="83" t="s">
        <v>220</v>
      </c>
      <c r="I41" s="83" t="s">
        <v>220</v>
      </c>
      <c r="J41" s="83" t="s">
        <v>220</v>
      </c>
    </row>
    <row r="42" spans="1:10" s="53" customFormat="1" ht="11.25" customHeight="1">
      <c r="A42" s="89" t="s">
        <v>126</v>
      </c>
      <c r="B42" s="90" t="s">
        <v>127</v>
      </c>
      <c r="C42" s="136" t="s">
        <v>219</v>
      </c>
      <c r="D42" s="136" t="str">
        <f aca="true" t="shared" si="17" ref="D42:J42">IF(NOT(SUM(D43)=0),SUM(D43),"нд")</f>
        <v>нд</v>
      </c>
      <c r="E42" s="136" t="str">
        <f>IF(NOT(SUM(E43)=0),SUM(E43),"нд")</f>
        <v>нд</v>
      </c>
      <c r="F42" s="136" t="str">
        <f t="shared" si="17"/>
        <v>нд</v>
      </c>
      <c r="G42" s="136" t="str">
        <f t="shared" si="17"/>
        <v>нд</v>
      </c>
      <c r="H42" s="136" t="str">
        <f t="shared" si="17"/>
        <v>нд</v>
      </c>
      <c r="I42" s="136" t="str">
        <f t="shared" si="17"/>
        <v>нд</v>
      </c>
      <c r="J42" s="136" t="str">
        <f t="shared" si="17"/>
        <v>нд</v>
      </c>
    </row>
    <row r="43" spans="1:10" s="53" customFormat="1" ht="11.25" customHeight="1">
      <c r="A43" s="83" t="s">
        <v>220</v>
      </c>
      <c r="B43" s="83" t="s">
        <v>220</v>
      </c>
      <c r="C43" s="83" t="s">
        <v>220</v>
      </c>
      <c r="D43" s="83" t="s">
        <v>220</v>
      </c>
      <c r="E43" s="141" t="str">
        <f>IF(NOT(SUM(F43,G43,H43,I43)=0),SUM(F43,G43,H43,I43),"нд")</f>
        <v>нд</v>
      </c>
      <c r="F43" s="83" t="s">
        <v>220</v>
      </c>
      <c r="G43" s="83" t="s">
        <v>220</v>
      </c>
      <c r="H43" s="83" t="s">
        <v>220</v>
      </c>
      <c r="I43" s="83" t="s">
        <v>220</v>
      </c>
      <c r="J43" s="83" t="s">
        <v>220</v>
      </c>
    </row>
    <row r="44" spans="1:10" s="53" customFormat="1" ht="11.25" customHeight="1">
      <c r="A44" s="87" t="s">
        <v>128</v>
      </c>
      <c r="B44" s="88" t="s">
        <v>129</v>
      </c>
      <c r="C44" s="157" t="s">
        <v>219</v>
      </c>
      <c r="D44" s="135" t="str">
        <f aca="true" t="shared" si="18" ref="D44:J44">IF(NOT(SUM(D45,D52)=0),SUM(D45,D52),"нд")</f>
        <v>нд</v>
      </c>
      <c r="E44" s="135" t="str">
        <f t="shared" si="18"/>
        <v>нд</v>
      </c>
      <c r="F44" s="135" t="str">
        <f t="shared" si="18"/>
        <v>нд</v>
      </c>
      <c r="G44" s="135" t="str">
        <f t="shared" si="18"/>
        <v>нд</v>
      </c>
      <c r="H44" s="135" t="str">
        <f t="shared" si="18"/>
        <v>нд</v>
      </c>
      <c r="I44" s="135" t="str">
        <f t="shared" si="18"/>
        <v>нд</v>
      </c>
      <c r="J44" s="135" t="str">
        <f t="shared" si="18"/>
        <v>нд</v>
      </c>
    </row>
    <row r="45" spans="1:10" s="53" customFormat="1" ht="11.25" customHeight="1">
      <c r="A45" s="89" t="s">
        <v>130</v>
      </c>
      <c r="B45" s="90" t="s">
        <v>131</v>
      </c>
      <c r="C45" s="136" t="s">
        <v>219</v>
      </c>
      <c r="D45" s="136" t="str">
        <f aca="true" t="shared" si="19" ref="D45:J45">IF(NOT(SUM(D46,D48,D50)=0),SUM(D46,D48,D50),"нд")</f>
        <v>нд</v>
      </c>
      <c r="E45" s="136" t="str">
        <f t="shared" si="19"/>
        <v>нд</v>
      </c>
      <c r="F45" s="136" t="str">
        <f t="shared" si="19"/>
        <v>нд</v>
      </c>
      <c r="G45" s="136" t="str">
        <f t="shared" si="19"/>
        <v>нд</v>
      </c>
      <c r="H45" s="136" t="str">
        <f t="shared" si="19"/>
        <v>нд</v>
      </c>
      <c r="I45" s="136" t="str">
        <f t="shared" si="19"/>
        <v>нд</v>
      </c>
      <c r="J45" s="136" t="str">
        <f t="shared" si="19"/>
        <v>нд</v>
      </c>
    </row>
    <row r="46" spans="1:10" s="53" customFormat="1" ht="11.25" customHeight="1">
      <c r="A46" s="91" t="s">
        <v>132</v>
      </c>
      <c r="B46" s="92" t="s">
        <v>133</v>
      </c>
      <c r="C46" s="137" t="s">
        <v>219</v>
      </c>
      <c r="D46" s="137" t="str">
        <f aca="true" t="shared" si="20" ref="D46:J46">IF(NOT(SUM(D47)=0),SUM(D47),"нд")</f>
        <v>нд</v>
      </c>
      <c r="E46" s="137" t="str">
        <f>IF(NOT(SUM(E47)=0),SUM(E47),"нд")</f>
        <v>нд</v>
      </c>
      <c r="F46" s="137" t="str">
        <f t="shared" si="20"/>
        <v>нд</v>
      </c>
      <c r="G46" s="137" t="str">
        <f t="shared" si="20"/>
        <v>нд</v>
      </c>
      <c r="H46" s="137" t="str">
        <f t="shared" si="20"/>
        <v>нд</v>
      </c>
      <c r="I46" s="137" t="str">
        <f t="shared" si="20"/>
        <v>нд</v>
      </c>
      <c r="J46" s="137" t="str">
        <f t="shared" si="20"/>
        <v>нд</v>
      </c>
    </row>
    <row r="47" spans="1:10" s="53" customFormat="1" ht="11.25" customHeight="1">
      <c r="A47" s="83" t="s">
        <v>220</v>
      </c>
      <c r="B47" s="83" t="s">
        <v>220</v>
      </c>
      <c r="C47" s="83" t="s">
        <v>220</v>
      </c>
      <c r="D47" s="83" t="s">
        <v>220</v>
      </c>
      <c r="E47" s="141" t="str">
        <f>IF(NOT(SUM(F47,G47,H47,I47)=0),SUM(F47,G47,H47,I47),"нд")</f>
        <v>нд</v>
      </c>
      <c r="F47" s="83" t="s">
        <v>220</v>
      </c>
      <c r="G47" s="83" t="s">
        <v>220</v>
      </c>
      <c r="H47" s="83" t="s">
        <v>220</v>
      </c>
      <c r="I47" s="83" t="s">
        <v>220</v>
      </c>
      <c r="J47" s="83" t="s">
        <v>220</v>
      </c>
    </row>
    <row r="48" spans="1:10" s="53" customFormat="1" ht="11.25" customHeight="1">
      <c r="A48" s="91" t="s">
        <v>134</v>
      </c>
      <c r="B48" s="92" t="s">
        <v>135</v>
      </c>
      <c r="C48" s="137" t="s">
        <v>219</v>
      </c>
      <c r="D48" s="137" t="str">
        <f aca="true" t="shared" si="21" ref="D48:J48">IF(NOT(SUM(D49)=0),SUM(D49),"нд")</f>
        <v>нд</v>
      </c>
      <c r="E48" s="137" t="str">
        <f>IF(NOT(SUM(E49)=0),SUM(E49),"нд")</f>
        <v>нд</v>
      </c>
      <c r="F48" s="137" t="str">
        <f t="shared" si="21"/>
        <v>нд</v>
      </c>
      <c r="G48" s="137" t="str">
        <f t="shared" si="21"/>
        <v>нд</v>
      </c>
      <c r="H48" s="137" t="str">
        <f t="shared" si="21"/>
        <v>нд</v>
      </c>
      <c r="I48" s="137" t="str">
        <f t="shared" si="21"/>
        <v>нд</v>
      </c>
      <c r="J48" s="137" t="str">
        <f t="shared" si="21"/>
        <v>нд</v>
      </c>
    </row>
    <row r="49" spans="1:10" s="53" customFormat="1" ht="11.25" customHeight="1">
      <c r="A49" s="83" t="s">
        <v>220</v>
      </c>
      <c r="B49" s="83" t="s">
        <v>220</v>
      </c>
      <c r="C49" s="83" t="s">
        <v>220</v>
      </c>
      <c r="D49" s="83" t="s">
        <v>220</v>
      </c>
      <c r="E49" s="141" t="str">
        <f>IF(NOT(SUM(F49,G49,H49,I49)=0),SUM(F49,G49,H49,I49),"нд")</f>
        <v>нд</v>
      </c>
      <c r="F49" s="83" t="s">
        <v>220</v>
      </c>
      <c r="G49" s="83" t="s">
        <v>220</v>
      </c>
      <c r="H49" s="83" t="s">
        <v>220</v>
      </c>
      <c r="I49" s="83" t="s">
        <v>220</v>
      </c>
      <c r="J49" s="83" t="s">
        <v>220</v>
      </c>
    </row>
    <row r="50" spans="1:10" s="53" customFormat="1" ht="11.25" customHeight="1">
      <c r="A50" s="91" t="s">
        <v>136</v>
      </c>
      <c r="B50" s="92" t="s">
        <v>137</v>
      </c>
      <c r="C50" s="137" t="s">
        <v>219</v>
      </c>
      <c r="D50" s="137" t="str">
        <f aca="true" t="shared" si="22" ref="D50:J50">IF(NOT(SUM(D51)=0),SUM(D51),"нд")</f>
        <v>нд</v>
      </c>
      <c r="E50" s="137" t="str">
        <f>IF(NOT(SUM(E51)=0),SUM(E51),"нд")</f>
        <v>нд</v>
      </c>
      <c r="F50" s="137" t="str">
        <f t="shared" si="22"/>
        <v>нд</v>
      </c>
      <c r="G50" s="137" t="str">
        <f t="shared" si="22"/>
        <v>нд</v>
      </c>
      <c r="H50" s="137" t="str">
        <f t="shared" si="22"/>
        <v>нд</v>
      </c>
      <c r="I50" s="137" t="str">
        <f t="shared" si="22"/>
        <v>нд</v>
      </c>
      <c r="J50" s="137" t="str">
        <f t="shared" si="22"/>
        <v>нд</v>
      </c>
    </row>
    <row r="51" spans="1:10" s="53" customFormat="1" ht="11.25" customHeight="1">
      <c r="A51" s="83" t="s">
        <v>220</v>
      </c>
      <c r="B51" s="83" t="s">
        <v>220</v>
      </c>
      <c r="C51" s="83" t="s">
        <v>220</v>
      </c>
      <c r="D51" s="83" t="s">
        <v>220</v>
      </c>
      <c r="E51" s="141" t="str">
        <f>IF(NOT(SUM(F51,G51,H51,I51)=0),SUM(F51,G51,H51,I51),"нд")</f>
        <v>нд</v>
      </c>
      <c r="F51" s="83" t="s">
        <v>220</v>
      </c>
      <c r="G51" s="83" t="s">
        <v>220</v>
      </c>
      <c r="H51" s="83" t="s">
        <v>220</v>
      </c>
      <c r="I51" s="83" t="s">
        <v>220</v>
      </c>
      <c r="J51" s="83" t="s">
        <v>220</v>
      </c>
    </row>
    <row r="52" spans="1:10" s="53" customFormat="1" ht="11.25" customHeight="1">
      <c r="A52" s="89" t="s">
        <v>138</v>
      </c>
      <c r="B52" s="90" t="s">
        <v>131</v>
      </c>
      <c r="C52" s="136" t="s">
        <v>219</v>
      </c>
      <c r="D52" s="136" t="str">
        <f aca="true" t="shared" si="23" ref="D52:J52">IF(NOT(SUM(D53,D55,D57)=0),SUM(D53,D55,D57),"нд")</f>
        <v>нд</v>
      </c>
      <c r="E52" s="136" t="str">
        <f t="shared" si="23"/>
        <v>нд</v>
      </c>
      <c r="F52" s="136" t="str">
        <f t="shared" si="23"/>
        <v>нд</v>
      </c>
      <c r="G52" s="136" t="str">
        <f t="shared" si="23"/>
        <v>нд</v>
      </c>
      <c r="H52" s="136" t="str">
        <f t="shared" si="23"/>
        <v>нд</v>
      </c>
      <c r="I52" s="136" t="str">
        <f t="shared" si="23"/>
        <v>нд</v>
      </c>
      <c r="J52" s="136" t="str">
        <f t="shared" si="23"/>
        <v>нд</v>
      </c>
    </row>
    <row r="53" spans="1:10" s="53" customFormat="1" ht="11.25" customHeight="1">
      <c r="A53" s="91" t="s">
        <v>139</v>
      </c>
      <c r="B53" s="92" t="s">
        <v>133</v>
      </c>
      <c r="C53" s="137" t="s">
        <v>219</v>
      </c>
      <c r="D53" s="137" t="str">
        <f aca="true" t="shared" si="24" ref="D53:J53">IF(NOT(SUM(D54)=0),SUM(D54),"нд")</f>
        <v>нд</v>
      </c>
      <c r="E53" s="137" t="str">
        <f>IF(NOT(SUM(E54)=0),SUM(E54),"нд")</f>
        <v>нд</v>
      </c>
      <c r="F53" s="137" t="str">
        <f t="shared" si="24"/>
        <v>нд</v>
      </c>
      <c r="G53" s="137" t="str">
        <f t="shared" si="24"/>
        <v>нд</v>
      </c>
      <c r="H53" s="137" t="str">
        <f t="shared" si="24"/>
        <v>нд</v>
      </c>
      <c r="I53" s="137" t="str">
        <f t="shared" si="24"/>
        <v>нд</v>
      </c>
      <c r="J53" s="137" t="str">
        <f t="shared" si="24"/>
        <v>нд</v>
      </c>
    </row>
    <row r="54" spans="1:10" s="53" customFormat="1" ht="11.25" customHeight="1">
      <c r="A54" s="83" t="s">
        <v>220</v>
      </c>
      <c r="B54" s="83" t="s">
        <v>220</v>
      </c>
      <c r="C54" s="83" t="s">
        <v>220</v>
      </c>
      <c r="D54" s="83" t="s">
        <v>220</v>
      </c>
      <c r="E54" s="141" t="str">
        <f>IF(NOT(SUM(F54,G54,H54,I54)=0),SUM(F54,G54,H54,I54),"нд")</f>
        <v>нд</v>
      </c>
      <c r="F54" s="83" t="s">
        <v>220</v>
      </c>
      <c r="G54" s="83" t="s">
        <v>220</v>
      </c>
      <c r="H54" s="83" t="s">
        <v>220</v>
      </c>
      <c r="I54" s="83" t="s">
        <v>220</v>
      </c>
      <c r="J54" s="83" t="s">
        <v>220</v>
      </c>
    </row>
    <row r="55" spans="1:10" s="53" customFormat="1" ht="11.25" customHeight="1">
      <c r="A55" s="91" t="s">
        <v>140</v>
      </c>
      <c r="B55" s="92" t="s">
        <v>135</v>
      </c>
      <c r="C55" s="137" t="s">
        <v>219</v>
      </c>
      <c r="D55" s="137" t="str">
        <f aca="true" t="shared" si="25" ref="D55:J55">IF(NOT(SUM(D56)=0),SUM(D56),"нд")</f>
        <v>нд</v>
      </c>
      <c r="E55" s="137" t="str">
        <f>IF(NOT(SUM(E56)=0),SUM(E56),"нд")</f>
        <v>нд</v>
      </c>
      <c r="F55" s="137" t="str">
        <f t="shared" si="25"/>
        <v>нд</v>
      </c>
      <c r="G55" s="137" t="str">
        <f t="shared" si="25"/>
        <v>нд</v>
      </c>
      <c r="H55" s="137" t="str">
        <f t="shared" si="25"/>
        <v>нд</v>
      </c>
      <c r="I55" s="137" t="str">
        <f t="shared" si="25"/>
        <v>нд</v>
      </c>
      <c r="J55" s="137" t="str">
        <f t="shared" si="25"/>
        <v>нд</v>
      </c>
    </row>
    <row r="56" spans="1:10" s="53" customFormat="1" ht="11.25" customHeight="1">
      <c r="A56" s="83" t="s">
        <v>220</v>
      </c>
      <c r="B56" s="83" t="s">
        <v>220</v>
      </c>
      <c r="C56" s="83" t="s">
        <v>220</v>
      </c>
      <c r="D56" s="83" t="s">
        <v>220</v>
      </c>
      <c r="E56" s="141" t="str">
        <f>IF(NOT(SUM(F56,G56,H56,I56)=0),SUM(F56,G56,H56,I56),"нд")</f>
        <v>нд</v>
      </c>
      <c r="F56" s="83" t="s">
        <v>220</v>
      </c>
      <c r="G56" s="83" t="s">
        <v>220</v>
      </c>
      <c r="H56" s="83" t="s">
        <v>220</v>
      </c>
      <c r="I56" s="83" t="s">
        <v>220</v>
      </c>
      <c r="J56" s="83" t="s">
        <v>220</v>
      </c>
    </row>
    <row r="57" spans="1:10" s="53" customFormat="1" ht="11.25" customHeight="1">
      <c r="A57" s="91" t="s">
        <v>141</v>
      </c>
      <c r="B57" s="92" t="s">
        <v>142</v>
      </c>
      <c r="C57" s="137" t="s">
        <v>219</v>
      </c>
      <c r="D57" s="137" t="str">
        <f aca="true" t="shared" si="26" ref="D57:J57">IF(NOT(SUM(D58)=0),SUM(D58),"нд")</f>
        <v>нд</v>
      </c>
      <c r="E57" s="137" t="str">
        <f>IF(NOT(SUM(E58)=0),SUM(E58),"нд")</f>
        <v>нд</v>
      </c>
      <c r="F57" s="137" t="str">
        <f t="shared" si="26"/>
        <v>нд</v>
      </c>
      <c r="G57" s="137" t="str">
        <f t="shared" si="26"/>
        <v>нд</v>
      </c>
      <c r="H57" s="137" t="str">
        <f t="shared" si="26"/>
        <v>нд</v>
      </c>
      <c r="I57" s="137" t="str">
        <f t="shared" si="26"/>
        <v>нд</v>
      </c>
      <c r="J57" s="137" t="str">
        <f t="shared" si="26"/>
        <v>нд</v>
      </c>
    </row>
    <row r="58" spans="1:10" s="53" customFormat="1" ht="11.25" customHeight="1">
      <c r="A58" s="83" t="s">
        <v>220</v>
      </c>
      <c r="B58" s="83" t="s">
        <v>220</v>
      </c>
      <c r="C58" s="83" t="s">
        <v>220</v>
      </c>
      <c r="D58" s="83" t="s">
        <v>220</v>
      </c>
      <c r="E58" s="141" t="str">
        <f>IF(NOT(SUM(F58,G58,H58,I58)=0),SUM(F58,G58,H58,I58),"нд")</f>
        <v>нд</v>
      </c>
      <c r="F58" s="83" t="s">
        <v>220</v>
      </c>
      <c r="G58" s="83" t="s">
        <v>220</v>
      </c>
      <c r="H58" s="83" t="s">
        <v>220</v>
      </c>
      <c r="I58" s="83" t="s">
        <v>220</v>
      </c>
      <c r="J58" s="83" t="s">
        <v>220</v>
      </c>
    </row>
    <row r="59" spans="1:10" s="53" customFormat="1" ht="11.25" customHeight="1">
      <c r="A59" s="87" t="s">
        <v>143</v>
      </c>
      <c r="B59" s="88" t="s">
        <v>144</v>
      </c>
      <c r="C59" s="157" t="s">
        <v>219</v>
      </c>
      <c r="D59" s="135" t="str">
        <f aca="true" t="shared" si="27" ref="D59:J59">IF(NOT(SUM(D60,D62)=0),SUM(D60,D62),"нд")</f>
        <v>нд</v>
      </c>
      <c r="E59" s="135" t="str">
        <f t="shared" si="27"/>
        <v>нд</v>
      </c>
      <c r="F59" s="135" t="str">
        <f t="shared" si="27"/>
        <v>нд</v>
      </c>
      <c r="G59" s="135" t="str">
        <f t="shared" si="27"/>
        <v>нд</v>
      </c>
      <c r="H59" s="135" t="str">
        <f t="shared" si="27"/>
        <v>нд</v>
      </c>
      <c r="I59" s="135" t="str">
        <f t="shared" si="27"/>
        <v>нд</v>
      </c>
      <c r="J59" s="135" t="str">
        <f t="shared" si="27"/>
        <v>нд</v>
      </c>
    </row>
    <row r="60" spans="1:10" s="53" customFormat="1" ht="11.25" customHeight="1">
      <c r="A60" s="89" t="s">
        <v>145</v>
      </c>
      <c r="B60" s="90" t="s">
        <v>146</v>
      </c>
      <c r="C60" s="136" t="s">
        <v>219</v>
      </c>
      <c r="D60" s="136" t="str">
        <f aca="true" t="shared" si="28" ref="D60:J60">IF(NOT(SUM(D61)=0),SUM(D61),"нд")</f>
        <v>нд</v>
      </c>
      <c r="E60" s="136" t="str">
        <f>IF(NOT(SUM(E61)=0),SUM(E61),"нд")</f>
        <v>нд</v>
      </c>
      <c r="F60" s="136" t="str">
        <f t="shared" si="28"/>
        <v>нд</v>
      </c>
      <c r="G60" s="136" t="str">
        <f t="shared" si="28"/>
        <v>нд</v>
      </c>
      <c r="H60" s="136" t="str">
        <f t="shared" si="28"/>
        <v>нд</v>
      </c>
      <c r="I60" s="136" t="str">
        <f t="shared" si="28"/>
        <v>нд</v>
      </c>
      <c r="J60" s="136" t="str">
        <f t="shared" si="28"/>
        <v>нд</v>
      </c>
    </row>
    <row r="61" spans="1:10" s="53" customFormat="1" ht="11.25" customHeight="1">
      <c r="A61" s="83" t="s">
        <v>220</v>
      </c>
      <c r="B61" s="83" t="s">
        <v>220</v>
      </c>
      <c r="C61" s="83" t="s">
        <v>220</v>
      </c>
      <c r="D61" s="83" t="s">
        <v>220</v>
      </c>
      <c r="E61" s="141" t="str">
        <f>IF(NOT(SUM(F61,G61,H61,I61)=0),SUM(F61,G61,H61,I61),"нд")</f>
        <v>нд</v>
      </c>
      <c r="F61" s="83" t="s">
        <v>220</v>
      </c>
      <c r="G61" s="83" t="s">
        <v>220</v>
      </c>
      <c r="H61" s="83" t="s">
        <v>220</v>
      </c>
      <c r="I61" s="83" t="s">
        <v>220</v>
      </c>
      <c r="J61" s="83" t="s">
        <v>220</v>
      </c>
    </row>
    <row r="62" spans="1:10" s="53" customFormat="1" ht="11.25" customHeight="1">
      <c r="A62" s="89" t="s">
        <v>147</v>
      </c>
      <c r="B62" s="90" t="s">
        <v>148</v>
      </c>
      <c r="C62" s="136" t="s">
        <v>219</v>
      </c>
      <c r="D62" s="136" t="str">
        <f aca="true" t="shared" si="29" ref="D62:J62">IF(NOT(SUM(D63)=0),SUM(D63),"нд")</f>
        <v>нд</v>
      </c>
      <c r="E62" s="136" t="str">
        <f>IF(NOT(SUM(E63)=0),SUM(E63),"нд")</f>
        <v>нд</v>
      </c>
      <c r="F62" s="136" t="str">
        <f t="shared" si="29"/>
        <v>нд</v>
      </c>
      <c r="G62" s="136" t="str">
        <f t="shared" si="29"/>
        <v>нд</v>
      </c>
      <c r="H62" s="136" t="str">
        <f t="shared" si="29"/>
        <v>нд</v>
      </c>
      <c r="I62" s="136" t="str">
        <f t="shared" si="29"/>
        <v>нд</v>
      </c>
      <c r="J62" s="136" t="str">
        <f t="shared" si="29"/>
        <v>нд</v>
      </c>
    </row>
    <row r="63" spans="1:10" s="53" customFormat="1" ht="11.25" customHeight="1">
      <c r="A63" s="83" t="s">
        <v>220</v>
      </c>
      <c r="B63" s="83" t="s">
        <v>220</v>
      </c>
      <c r="C63" s="83" t="s">
        <v>220</v>
      </c>
      <c r="D63" s="83" t="s">
        <v>220</v>
      </c>
      <c r="E63" s="141" t="str">
        <f>IF(NOT(SUM(F63,G63,H63,I63)=0),SUM(F63,G63,H63,I63),"нд")</f>
        <v>нд</v>
      </c>
      <c r="F63" s="83" t="s">
        <v>220</v>
      </c>
      <c r="G63" s="83" t="s">
        <v>220</v>
      </c>
      <c r="H63" s="83" t="s">
        <v>220</v>
      </c>
      <c r="I63" s="83" t="s">
        <v>220</v>
      </c>
      <c r="J63" s="83" t="s">
        <v>220</v>
      </c>
    </row>
    <row r="64" spans="1:10" s="53" customFormat="1" ht="11.25" customHeight="1">
      <c r="A64" s="85" t="s">
        <v>149</v>
      </c>
      <c r="B64" s="86" t="s">
        <v>150</v>
      </c>
      <c r="C64" s="156" t="s">
        <v>219</v>
      </c>
      <c r="D64" s="134" t="str">
        <f aca="true" t="shared" si="30" ref="D64:J64">IF(NOT(SUM(D65,D95,D129,D151)=0),SUM(D65,D95,D129,D151),"нд")</f>
        <v>нд</v>
      </c>
      <c r="E64" s="134">
        <f t="shared" si="30"/>
        <v>30.694000000000003</v>
      </c>
      <c r="F64" s="134" t="str">
        <f t="shared" si="30"/>
        <v>нд</v>
      </c>
      <c r="G64" s="134" t="str">
        <f t="shared" si="30"/>
        <v>нд</v>
      </c>
      <c r="H64" s="134">
        <f t="shared" si="30"/>
        <v>12.177999999999999</v>
      </c>
      <c r="I64" s="134">
        <f t="shared" si="30"/>
        <v>18.516000000000002</v>
      </c>
      <c r="J64" s="134" t="str">
        <f t="shared" si="30"/>
        <v>нд</v>
      </c>
    </row>
    <row r="65" spans="1:10" s="53" customFormat="1" ht="11.25" customHeight="1">
      <c r="A65" s="87" t="s">
        <v>151</v>
      </c>
      <c r="B65" s="88" t="s">
        <v>152</v>
      </c>
      <c r="C65" s="157" t="s">
        <v>219</v>
      </c>
      <c r="D65" s="135" t="str">
        <f aca="true" t="shared" si="31" ref="D65:J65">IF(NOT(SUM(D66,D70)=0),SUM(D66,D70),"нд")</f>
        <v>нд</v>
      </c>
      <c r="E65" s="135" t="str">
        <f t="shared" si="31"/>
        <v>нд</v>
      </c>
      <c r="F65" s="135" t="str">
        <f t="shared" si="31"/>
        <v>нд</v>
      </c>
      <c r="G65" s="135" t="str">
        <f t="shared" si="31"/>
        <v>нд</v>
      </c>
      <c r="H65" s="135" t="str">
        <f t="shared" si="31"/>
        <v>нд</v>
      </c>
      <c r="I65" s="135" t="str">
        <f t="shared" si="31"/>
        <v>нд</v>
      </c>
      <c r="J65" s="135" t="str">
        <f t="shared" si="31"/>
        <v>нд</v>
      </c>
    </row>
    <row r="66" spans="1:10" s="53" customFormat="1" ht="11.25" customHeight="1">
      <c r="A66" s="89" t="s">
        <v>153</v>
      </c>
      <c r="B66" s="90" t="s">
        <v>154</v>
      </c>
      <c r="C66" s="136" t="s">
        <v>219</v>
      </c>
      <c r="D66" s="136" t="str">
        <f aca="true" t="shared" si="32" ref="D66:J66">IF(NOT(SUM(D67)=0),SUM(D67),"нд")</f>
        <v>нд</v>
      </c>
      <c r="E66" s="136" t="str">
        <f>IF(NOT(SUM(E67)=0),SUM(E67),"нд")</f>
        <v>нд</v>
      </c>
      <c r="F66" s="136" t="str">
        <f t="shared" si="32"/>
        <v>нд</v>
      </c>
      <c r="G66" s="136" t="str">
        <f t="shared" si="32"/>
        <v>нд</v>
      </c>
      <c r="H66" s="136" t="str">
        <f t="shared" si="32"/>
        <v>нд</v>
      </c>
      <c r="I66" s="136" t="str">
        <f t="shared" si="32"/>
        <v>нд</v>
      </c>
      <c r="J66" s="136" t="str">
        <f t="shared" si="32"/>
        <v>нд</v>
      </c>
    </row>
    <row r="67" spans="1:10" s="53" customFormat="1" ht="11.25" customHeight="1">
      <c r="A67" s="79" t="s">
        <v>221</v>
      </c>
      <c r="B67" s="80" t="s">
        <v>80</v>
      </c>
      <c r="C67" s="138" t="s">
        <v>219</v>
      </c>
      <c r="D67" s="138" t="str">
        <f aca="true" t="shared" si="33" ref="D67:J67">IF(NOT(SUM(D68,D69)=0),SUM(D68,D69),"нд")</f>
        <v>нд</v>
      </c>
      <c r="E67" s="138" t="str">
        <f t="shared" si="33"/>
        <v>нд</v>
      </c>
      <c r="F67" s="138" t="str">
        <f t="shared" si="33"/>
        <v>нд</v>
      </c>
      <c r="G67" s="138" t="str">
        <f t="shared" si="33"/>
        <v>нд</v>
      </c>
      <c r="H67" s="138" t="str">
        <f t="shared" si="33"/>
        <v>нд</v>
      </c>
      <c r="I67" s="138" t="str">
        <f t="shared" si="33"/>
        <v>нд</v>
      </c>
      <c r="J67" s="138" t="str">
        <f t="shared" si="33"/>
        <v>нд</v>
      </c>
    </row>
    <row r="68" spans="1:10" s="53" customFormat="1" ht="11.25" customHeight="1">
      <c r="A68" s="93" t="s">
        <v>221</v>
      </c>
      <c r="B68" s="158" t="s">
        <v>222</v>
      </c>
      <c r="C68" s="83" t="s">
        <v>223</v>
      </c>
      <c r="D68" s="139" t="s">
        <v>220</v>
      </c>
      <c r="E68" s="141" t="str">
        <f>IF(NOT(SUM(F68,G68,H68,I68)=0),SUM(F68,G68,H68,I68),"нд")</f>
        <v>нд</v>
      </c>
      <c r="F68" s="139" t="s">
        <v>220</v>
      </c>
      <c r="G68" s="139" t="s">
        <v>220</v>
      </c>
      <c r="H68" s="139" t="s">
        <v>220</v>
      </c>
      <c r="I68" s="139" t="s">
        <v>220</v>
      </c>
      <c r="J68" s="139" t="s">
        <v>220</v>
      </c>
    </row>
    <row r="69" spans="1:10" s="53" customFormat="1" ht="11.25" customHeight="1">
      <c r="A69" s="93" t="s">
        <v>221</v>
      </c>
      <c r="B69" s="158" t="s">
        <v>224</v>
      </c>
      <c r="C69" s="83" t="s">
        <v>225</v>
      </c>
      <c r="D69" s="139" t="s">
        <v>220</v>
      </c>
      <c r="E69" s="141" t="str">
        <f>IF(NOT(SUM(F69,G69,H69,I69)=0),SUM(F69,G69,H69,I69),"нд")</f>
        <v>нд</v>
      </c>
      <c r="F69" s="139" t="s">
        <v>220</v>
      </c>
      <c r="G69" s="139" t="s">
        <v>220</v>
      </c>
      <c r="H69" s="139" t="s">
        <v>220</v>
      </c>
      <c r="I69" s="139" t="s">
        <v>220</v>
      </c>
      <c r="J69" s="139" t="s">
        <v>220</v>
      </c>
    </row>
    <row r="70" spans="1:10" s="53" customFormat="1" ht="11.25" customHeight="1">
      <c r="A70" s="89" t="s">
        <v>155</v>
      </c>
      <c r="B70" s="90" t="s">
        <v>156</v>
      </c>
      <c r="C70" s="136" t="s">
        <v>219</v>
      </c>
      <c r="D70" s="136" t="str">
        <f aca="true" t="shared" si="34" ref="D70:J70">IF(NOT(SUM(D71,D87)=0),SUM(D71,D87),"нд")</f>
        <v>нд</v>
      </c>
      <c r="E70" s="136" t="str">
        <f t="shared" si="34"/>
        <v>нд</v>
      </c>
      <c r="F70" s="136" t="str">
        <f t="shared" si="34"/>
        <v>нд</v>
      </c>
      <c r="G70" s="136" t="str">
        <f t="shared" si="34"/>
        <v>нд</v>
      </c>
      <c r="H70" s="136" t="str">
        <f t="shared" si="34"/>
        <v>нд</v>
      </c>
      <c r="I70" s="136" t="str">
        <f t="shared" si="34"/>
        <v>нд</v>
      </c>
      <c r="J70" s="136" t="str">
        <f t="shared" si="34"/>
        <v>нд</v>
      </c>
    </row>
    <row r="71" spans="1:10" s="53" customFormat="1" ht="11.25" customHeight="1">
      <c r="A71" s="79" t="s">
        <v>226</v>
      </c>
      <c r="B71" s="80" t="s">
        <v>80</v>
      </c>
      <c r="C71" s="138" t="s">
        <v>219</v>
      </c>
      <c r="D71" s="138" t="str">
        <f aca="true" t="shared" si="35" ref="D71:J71">IF(NOT(SUM(D72:D86)=0),SUM(D72:D86),"нд")</f>
        <v>нд</v>
      </c>
      <c r="E71" s="138" t="str">
        <f t="shared" si="35"/>
        <v>нд</v>
      </c>
      <c r="F71" s="138" t="str">
        <f t="shared" si="35"/>
        <v>нд</v>
      </c>
      <c r="G71" s="138" t="str">
        <f t="shared" si="35"/>
        <v>нд</v>
      </c>
      <c r="H71" s="138" t="str">
        <f t="shared" si="35"/>
        <v>нд</v>
      </c>
      <c r="I71" s="138" t="str">
        <f t="shared" si="35"/>
        <v>нд</v>
      </c>
      <c r="J71" s="138" t="str">
        <f t="shared" si="35"/>
        <v>нд</v>
      </c>
    </row>
    <row r="72" spans="1:10" s="53" customFormat="1" ht="11.25" customHeight="1">
      <c r="A72" s="93" t="s">
        <v>226</v>
      </c>
      <c r="B72" s="158" t="s">
        <v>227</v>
      </c>
      <c r="C72" s="159" t="s">
        <v>228</v>
      </c>
      <c r="D72" s="139" t="s">
        <v>220</v>
      </c>
      <c r="E72" s="141" t="str">
        <f>IF(NOT(SUM(F72,G72,H72,I72)=0),SUM(F72,G72,H72,I72),"нд")</f>
        <v>нд</v>
      </c>
      <c r="F72" s="139" t="s">
        <v>220</v>
      </c>
      <c r="G72" s="139" t="s">
        <v>220</v>
      </c>
      <c r="H72" s="139" t="s">
        <v>220</v>
      </c>
      <c r="I72" s="139" t="s">
        <v>220</v>
      </c>
      <c r="J72" s="139" t="s">
        <v>220</v>
      </c>
    </row>
    <row r="73" spans="1:10" s="53" customFormat="1" ht="11.25" customHeight="1">
      <c r="A73" s="93" t="s">
        <v>226</v>
      </c>
      <c r="B73" s="158" t="s">
        <v>229</v>
      </c>
      <c r="C73" s="159" t="s">
        <v>230</v>
      </c>
      <c r="D73" s="140" t="s">
        <v>220</v>
      </c>
      <c r="E73" s="141" t="str">
        <f aca="true" t="shared" si="36" ref="E73:E94">IF(NOT(SUM(F73,G73,H73,I73)=0),SUM(F73,G73,H73,I73),"нд")</f>
        <v>нд</v>
      </c>
      <c r="F73" s="140" t="s">
        <v>220</v>
      </c>
      <c r="G73" s="140" t="s">
        <v>220</v>
      </c>
      <c r="H73" s="140" t="s">
        <v>220</v>
      </c>
      <c r="I73" s="140" t="s">
        <v>220</v>
      </c>
      <c r="J73" s="140" t="s">
        <v>220</v>
      </c>
    </row>
    <row r="74" spans="1:10" s="53" customFormat="1" ht="11.25" customHeight="1">
      <c r="A74" s="93" t="s">
        <v>226</v>
      </c>
      <c r="B74" s="158" t="s">
        <v>231</v>
      </c>
      <c r="C74" s="159" t="s">
        <v>232</v>
      </c>
      <c r="D74" s="139" t="s">
        <v>220</v>
      </c>
      <c r="E74" s="141" t="str">
        <f t="shared" si="36"/>
        <v>нд</v>
      </c>
      <c r="F74" s="139" t="s">
        <v>220</v>
      </c>
      <c r="G74" s="139" t="s">
        <v>220</v>
      </c>
      <c r="H74" s="139" t="s">
        <v>220</v>
      </c>
      <c r="I74" s="139" t="s">
        <v>220</v>
      </c>
      <c r="J74" s="139" t="s">
        <v>220</v>
      </c>
    </row>
    <row r="75" spans="1:10" s="53" customFormat="1" ht="11.25" customHeight="1">
      <c r="A75" s="93" t="s">
        <v>226</v>
      </c>
      <c r="B75" s="158" t="s">
        <v>233</v>
      </c>
      <c r="C75" s="159" t="s">
        <v>234</v>
      </c>
      <c r="D75" s="141" t="s">
        <v>220</v>
      </c>
      <c r="E75" s="141" t="str">
        <f t="shared" si="36"/>
        <v>нд</v>
      </c>
      <c r="F75" s="141" t="s">
        <v>220</v>
      </c>
      <c r="G75" s="141" t="s">
        <v>220</v>
      </c>
      <c r="H75" s="141" t="s">
        <v>220</v>
      </c>
      <c r="I75" s="141" t="s">
        <v>220</v>
      </c>
      <c r="J75" s="141" t="s">
        <v>220</v>
      </c>
    </row>
    <row r="76" spans="1:10" s="53" customFormat="1" ht="11.25" customHeight="1">
      <c r="A76" s="93" t="s">
        <v>226</v>
      </c>
      <c r="B76" s="158" t="s">
        <v>235</v>
      </c>
      <c r="C76" s="159" t="s">
        <v>236</v>
      </c>
      <c r="D76" s="142" t="s">
        <v>220</v>
      </c>
      <c r="E76" s="141" t="str">
        <f t="shared" si="36"/>
        <v>нд</v>
      </c>
      <c r="F76" s="142" t="s">
        <v>220</v>
      </c>
      <c r="G76" s="142" t="s">
        <v>220</v>
      </c>
      <c r="H76" s="142" t="s">
        <v>220</v>
      </c>
      <c r="I76" s="142" t="s">
        <v>220</v>
      </c>
      <c r="J76" s="142" t="s">
        <v>220</v>
      </c>
    </row>
    <row r="77" spans="1:10" s="53" customFormat="1" ht="11.25" customHeight="1">
      <c r="A77" s="93" t="s">
        <v>226</v>
      </c>
      <c r="B77" s="158" t="s">
        <v>237</v>
      </c>
      <c r="C77" s="159" t="s">
        <v>238</v>
      </c>
      <c r="D77" s="142" t="s">
        <v>220</v>
      </c>
      <c r="E77" s="141" t="str">
        <f t="shared" si="36"/>
        <v>нд</v>
      </c>
      <c r="F77" s="142" t="s">
        <v>220</v>
      </c>
      <c r="G77" s="142" t="s">
        <v>220</v>
      </c>
      <c r="H77" s="142" t="s">
        <v>220</v>
      </c>
      <c r="I77" s="142" t="s">
        <v>220</v>
      </c>
      <c r="J77" s="142" t="s">
        <v>220</v>
      </c>
    </row>
    <row r="78" spans="1:10" s="53" customFormat="1" ht="11.25" customHeight="1">
      <c r="A78" s="93" t="s">
        <v>226</v>
      </c>
      <c r="B78" s="158" t="s">
        <v>239</v>
      </c>
      <c r="C78" s="159" t="s">
        <v>240</v>
      </c>
      <c r="D78" s="141" t="s">
        <v>220</v>
      </c>
      <c r="E78" s="141" t="str">
        <f t="shared" si="36"/>
        <v>нд</v>
      </c>
      <c r="F78" s="141" t="s">
        <v>220</v>
      </c>
      <c r="G78" s="141" t="s">
        <v>220</v>
      </c>
      <c r="H78" s="141" t="s">
        <v>220</v>
      </c>
      <c r="I78" s="141" t="s">
        <v>220</v>
      </c>
      <c r="J78" s="141" t="s">
        <v>220</v>
      </c>
    </row>
    <row r="79" spans="1:10" s="53" customFormat="1" ht="11.25" customHeight="1">
      <c r="A79" s="93" t="s">
        <v>226</v>
      </c>
      <c r="B79" s="158" t="s">
        <v>241</v>
      </c>
      <c r="C79" s="159" t="s">
        <v>242</v>
      </c>
      <c r="D79" s="143" t="s">
        <v>220</v>
      </c>
      <c r="E79" s="141" t="str">
        <f t="shared" si="36"/>
        <v>нд</v>
      </c>
      <c r="F79" s="143" t="s">
        <v>220</v>
      </c>
      <c r="G79" s="143" t="s">
        <v>220</v>
      </c>
      <c r="H79" s="143" t="s">
        <v>220</v>
      </c>
      <c r="I79" s="143" t="s">
        <v>220</v>
      </c>
      <c r="J79" s="143" t="s">
        <v>220</v>
      </c>
    </row>
    <row r="80" spans="1:10" s="53" customFormat="1" ht="11.25" customHeight="1">
      <c r="A80" s="93" t="s">
        <v>226</v>
      </c>
      <c r="B80" s="158" t="s">
        <v>243</v>
      </c>
      <c r="C80" s="159" t="s">
        <v>244</v>
      </c>
      <c r="D80" s="140" t="s">
        <v>220</v>
      </c>
      <c r="E80" s="141" t="str">
        <f t="shared" si="36"/>
        <v>нд</v>
      </c>
      <c r="F80" s="140" t="s">
        <v>220</v>
      </c>
      <c r="G80" s="140" t="s">
        <v>220</v>
      </c>
      <c r="H80" s="140" t="s">
        <v>220</v>
      </c>
      <c r="I80" s="140" t="s">
        <v>220</v>
      </c>
      <c r="J80" s="140" t="s">
        <v>220</v>
      </c>
    </row>
    <row r="81" spans="1:10" s="53" customFormat="1" ht="11.25" customHeight="1">
      <c r="A81" s="93" t="s">
        <v>226</v>
      </c>
      <c r="B81" s="158" t="s">
        <v>245</v>
      </c>
      <c r="C81" s="159" t="s">
        <v>246</v>
      </c>
      <c r="D81" s="140" t="s">
        <v>220</v>
      </c>
      <c r="E81" s="141" t="str">
        <f t="shared" si="36"/>
        <v>нд</v>
      </c>
      <c r="F81" s="140" t="s">
        <v>220</v>
      </c>
      <c r="G81" s="140" t="s">
        <v>220</v>
      </c>
      <c r="H81" s="140" t="s">
        <v>220</v>
      </c>
      <c r="I81" s="140" t="s">
        <v>220</v>
      </c>
      <c r="J81" s="140" t="s">
        <v>220</v>
      </c>
    </row>
    <row r="82" spans="1:10" s="53" customFormat="1" ht="11.25" customHeight="1">
      <c r="A82" s="93" t="s">
        <v>226</v>
      </c>
      <c r="B82" s="158" t="s">
        <v>247</v>
      </c>
      <c r="C82" s="159" t="s">
        <v>248</v>
      </c>
      <c r="D82" s="140" t="s">
        <v>220</v>
      </c>
      <c r="E82" s="141" t="str">
        <f t="shared" si="36"/>
        <v>нд</v>
      </c>
      <c r="F82" s="140" t="s">
        <v>220</v>
      </c>
      <c r="G82" s="140" t="s">
        <v>220</v>
      </c>
      <c r="H82" s="140" t="s">
        <v>220</v>
      </c>
      <c r="I82" s="140" t="s">
        <v>220</v>
      </c>
      <c r="J82" s="140" t="s">
        <v>220</v>
      </c>
    </row>
    <row r="83" spans="1:10" s="53" customFormat="1" ht="11.25" customHeight="1">
      <c r="A83" s="93" t="s">
        <v>226</v>
      </c>
      <c r="B83" s="158" t="s">
        <v>249</v>
      </c>
      <c r="C83" s="159" t="s">
        <v>250</v>
      </c>
      <c r="D83" s="140" t="s">
        <v>220</v>
      </c>
      <c r="E83" s="141" t="str">
        <f t="shared" si="36"/>
        <v>нд</v>
      </c>
      <c r="F83" s="140" t="s">
        <v>220</v>
      </c>
      <c r="G83" s="140" t="s">
        <v>220</v>
      </c>
      <c r="H83" s="140" t="s">
        <v>220</v>
      </c>
      <c r="I83" s="140" t="s">
        <v>220</v>
      </c>
      <c r="J83" s="140" t="s">
        <v>220</v>
      </c>
    </row>
    <row r="84" spans="1:10" s="53" customFormat="1" ht="11.25" customHeight="1">
      <c r="A84" s="93" t="s">
        <v>226</v>
      </c>
      <c r="B84" s="158" t="s">
        <v>251</v>
      </c>
      <c r="C84" s="159" t="s">
        <v>252</v>
      </c>
      <c r="D84" s="140" t="s">
        <v>220</v>
      </c>
      <c r="E84" s="141" t="str">
        <f t="shared" si="36"/>
        <v>нд</v>
      </c>
      <c r="F84" s="140" t="s">
        <v>220</v>
      </c>
      <c r="G84" s="140" t="s">
        <v>220</v>
      </c>
      <c r="H84" s="140" t="s">
        <v>220</v>
      </c>
      <c r="I84" s="140" t="s">
        <v>220</v>
      </c>
      <c r="J84" s="140" t="s">
        <v>220</v>
      </c>
    </row>
    <row r="85" spans="1:10" s="53" customFormat="1" ht="11.25" customHeight="1">
      <c r="A85" s="93" t="s">
        <v>226</v>
      </c>
      <c r="B85" s="158" t="s">
        <v>253</v>
      </c>
      <c r="C85" s="159" t="s">
        <v>254</v>
      </c>
      <c r="D85" s="140" t="s">
        <v>220</v>
      </c>
      <c r="E85" s="141" t="str">
        <f t="shared" si="36"/>
        <v>нд</v>
      </c>
      <c r="F85" s="140" t="s">
        <v>220</v>
      </c>
      <c r="G85" s="140" t="s">
        <v>220</v>
      </c>
      <c r="H85" s="140" t="s">
        <v>220</v>
      </c>
      <c r="I85" s="140" t="s">
        <v>220</v>
      </c>
      <c r="J85" s="140" t="s">
        <v>220</v>
      </c>
    </row>
    <row r="86" spans="1:10" s="53" customFormat="1" ht="11.25" customHeight="1">
      <c r="A86" s="93" t="s">
        <v>226</v>
      </c>
      <c r="B86" s="160" t="s">
        <v>255</v>
      </c>
      <c r="C86" s="159" t="s">
        <v>256</v>
      </c>
      <c r="D86" s="140" t="s">
        <v>220</v>
      </c>
      <c r="E86" s="141" t="str">
        <f t="shared" si="36"/>
        <v>нд</v>
      </c>
      <c r="F86" s="140" t="s">
        <v>220</v>
      </c>
      <c r="G86" s="140" t="s">
        <v>220</v>
      </c>
      <c r="H86" s="140" t="s">
        <v>220</v>
      </c>
      <c r="I86" s="140" t="s">
        <v>220</v>
      </c>
      <c r="J86" s="140" t="s">
        <v>220</v>
      </c>
    </row>
    <row r="87" spans="1:10" s="53" customFormat="1" ht="11.25" customHeight="1">
      <c r="A87" s="81" t="s">
        <v>257</v>
      </c>
      <c r="B87" s="161" t="s">
        <v>81</v>
      </c>
      <c r="C87" s="154" t="s">
        <v>219</v>
      </c>
      <c r="D87" s="132" t="str">
        <f aca="true" t="shared" si="37" ref="D87:J87">IF(NOT(SUM(D88:D94)=0),SUM(D88:D94),"нд")</f>
        <v>нд</v>
      </c>
      <c r="E87" s="132" t="str">
        <f t="shared" si="37"/>
        <v>нд</v>
      </c>
      <c r="F87" s="132" t="str">
        <f t="shared" si="37"/>
        <v>нд</v>
      </c>
      <c r="G87" s="132" t="str">
        <f t="shared" si="37"/>
        <v>нд</v>
      </c>
      <c r="H87" s="132" t="str">
        <f t="shared" si="37"/>
        <v>нд</v>
      </c>
      <c r="I87" s="132" t="str">
        <f t="shared" si="37"/>
        <v>нд</v>
      </c>
      <c r="J87" s="132" t="str">
        <f t="shared" si="37"/>
        <v>нд</v>
      </c>
    </row>
    <row r="88" spans="1:10" s="53" customFormat="1" ht="11.25" customHeight="1">
      <c r="A88" s="162" t="s">
        <v>258</v>
      </c>
      <c r="B88" s="163" t="s">
        <v>259</v>
      </c>
      <c r="C88" s="164" t="s">
        <v>260</v>
      </c>
      <c r="D88" s="83" t="s">
        <v>220</v>
      </c>
      <c r="E88" s="141" t="str">
        <f t="shared" si="36"/>
        <v>нд</v>
      </c>
      <c r="F88" s="83" t="s">
        <v>220</v>
      </c>
      <c r="G88" s="83" t="s">
        <v>220</v>
      </c>
      <c r="H88" s="83" t="s">
        <v>220</v>
      </c>
      <c r="I88" s="83" t="s">
        <v>220</v>
      </c>
      <c r="J88" s="83" t="s">
        <v>220</v>
      </c>
    </row>
    <row r="89" spans="1:10" s="53" customFormat="1" ht="11.25" customHeight="1">
      <c r="A89" s="162" t="s">
        <v>258</v>
      </c>
      <c r="B89" s="165" t="s">
        <v>261</v>
      </c>
      <c r="C89" s="164" t="s">
        <v>262</v>
      </c>
      <c r="D89" s="83" t="s">
        <v>220</v>
      </c>
      <c r="E89" s="141" t="str">
        <f t="shared" si="36"/>
        <v>нд</v>
      </c>
      <c r="F89" s="83" t="s">
        <v>220</v>
      </c>
      <c r="G89" s="83" t="s">
        <v>220</v>
      </c>
      <c r="H89" s="83" t="s">
        <v>220</v>
      </c>
      <c r="I89" s="83" t="s">
        <v>220</v>
      </c>
      <c r="J89" s="83" t="s">
        <v>220</v>
      </c>
    </row>
    <row r="90" spans="1:10" s="53" customFormat="1" ht="11.25" customHeight="1">
      <c r="A90" s="162" t="s">
        <v>258</v>
      </c>
      <c r="B90" s="166" t="s">
        <v>263</v>
      </c>
      <c r="C90" s="167" t="s">
        <v>264</v>
      </c>
      <c r="D90" s="83" t="s">
        <v>220</v>
      </c>
      <c r="E90" s="141" t="str">
        <f t="shared" si="36"/>
        <v>нд</v>
      </c>
      <c r="F90" s="83" t="s">
        <v>220</v>
      </c>
      <c r="G90" s="83" t="s">
        <v>220</v>
      </c>
      <c r="H90" s="83" t="s">
        <v>220</v>
      </c>
      <c r="I90" s="83" t="s">
        <v>220</v>
      </c>
      <c r="J90" s="83" t="s">
        <v>220</v>
      </c>
    </row>
    <row r="91" spans="1:10" s="53" customFormat="1" ht="11.25" customHeight="1">
      <c r="A91" s="162" t="s">
        <v>258</v>
      </c>
      <c r="B91" s="166" t="s">
        <v>265</v>
      </c>
      <c r="C91" s="167" t="s">
        <v>266</v>
      </c>
      <c r="D91" s="83" t="s">
        <v>220</v>
      </c>
      <c r="E91" s="141" t="str">
        <f t="shared" si="36"/>
        <v>нд</v>
      </c>
      <c r="F91" s="83" t="s">
        <v>220</v>
      </c>
      <c r="G91" s="83" t="s">
        <v>220</v>
      </c>
      <c r="H91" s="83" t="s">
        <v>220</v>
      </c>
      <c r="I91" s="83" t="s">
        <v>220</v>
      </c>
      <c r="J91" s="83" t="s">
        <v>220</v>
      </c>
    </row>
    <row r="92" spans="1:10" s="53" customFormat="1" ht="11.25" customHeight="1">
      <c r="A92" s="162" t="s">
        <v>258</v>
      </c>
      <c r="B92" s="166" t="s">
        <v>267</v>
      </c>
      <c r="C92" s="167" t="s">
        <v>268</v>
      </c>
      <c r="D92" s="83" t="s">
        <v>220</v>
      </c>
      <c r="E92" s="141" t="str">
        <f t="shared" si="36"/>
        <v>нд</v>
      </c>
      <c r="F92" s="83" t="s">
        <v>220</v>
      </c>
      <c r="G92" s="83" t="s">
        <v>220</v>
      </c>
      <c r="H92" s="83" t="s">
        <v>220</v>
      </c>
      <c r="I92" s="83" t="s">
        <v>220</v>
      </c>
      <c r="J92" s="83" t="s">
        <v>220</v>
      </c>
    </row>
    <row r="93" spans="1:10" s="53" customFormat="1" ht="11.25" customHeight="1">
      <c r="A93" s="162" t="s">
        <v>258</v>
      </c>
      <c r="B93" s="166" t="s">
        <v>269</v>
      </c>
      <c r="C93" s="167" t="s">
        <v>270</v>
      </c>
      <c r="D93" s="83" t="s">
        <v>220</v>
      </c>
      <c r="E93" s="141" t="str">
        <f t="shared" si="36"/>
        <v>нд</v>
      </c>
      <c r="F93" s="83" t="s">
        <v>220</v>
      </c>
      <c r="G93" s="83" t="s">
        <v>220</v>
      </c>
      <c r="H93" s="83" t="s">
        <v>220</v>
      </c>
      <c r="I93" s="83" t="s">
        <v>220</v>
      </c>
      <c r="J93" s="83" t="s">
        <v>220</v>
      </c>
    </row>
    <row r="94" spans="1:10" s="53" customFormat="1" ht="11.25" customHeight="1" thickBot="1">
      <c r="A94" s="162" t="s">
        <v>258</v>
      </c>
      <c r="B94" s="168" t="s">
        <v>271</v>
      </c>
      <c r="C94" s="167" t="s">
        <v>272</v>
      </c>
      <c r="D94" s="83" t="s">
        <v>220</v>
      </c>
      <c r="E94" s="141" t="str">
        <f t="shared" si="36"/>
        <v>нд</v>
      </c>
      <c r="F94" s="83" t="s">
        <v>220</v>
      </c>
      <c r="G94" s="83" t="s">
        <v>220</v>
      </c>
      <c r="H94" s="83" t="s">
        <v>220</v>
      </c>
      <c r="I94" s="83" t="s">
        <v>220</v>
      </c>
      <c r="J94" s="83" t="s">
        <v>220</v>
      </c>
    </row>
    <row r="95" spans="1:10" s="53" customFormat="1" ht="11.25" customHeight="1">
      <c r="A95" s="87" t="s">
        <v>157</v>
      </c>
      <c r="B95" s="88" t="s">
        <v>158</v>
      </c>
      <c r="C95" s="157" t="s">
        <v>219</v>
      </c>
      <c r="D95" s="135" t="str">
        <f aca="true" t="shared" si="38" ref="D95:J95">IF(NOT(SUM(D96,D127)=0),SUM(D96,D127),"нд")</f>
        <v>нд</v>
      </c>
      <c r="E95" s="135">
        <f t="shared" si="38"/>
        <v>13.58</v>
      </c>
      <c r="F95" s="135" t="str">
        <f t="shared" si="38"/>
        <v>нд</v>
      </c>
      <c r="G95" s="135" t="str">
        <f t="shared" si="38"/>
        <v>нд</v>
      </c>
      <c r="H95" s="135">
        <f t="shared" si="38"/>
        <v>12.177999999999999</v>
      </c>
      <c r="I95" s="135">
        <f t="shared" si="38"/>
        <v>1.4020000000000001</v>
      </c>
      <c r="J95" s="135" t="str">
        <f t="shared" si="38"/>
        <v>нд</v>
      </c>
    </row>
    <row r="96" spans="1:10" s="53" customFormat="1" ht="11.25" customHeight="1">
      <c r="A96" s="89" t="s">
        <v>159</v>
      </c>
      <c r="B96" s="90" t="s">
        <v>160</v>
      </c>
      <c r="C96" s="136" t="s">
        <v>219</v>
      </c>
      <c r="D96" s="144" t="str">
        <f aca="true" t="shared" si="39" ref="D96:J96">IF(NOT(SUM(D97,D104)=0),SUM(D97,D104),"нд")</f>
        <v>нд</v>
      </c>
      <c r="E96" s="144">
        <f t="shared" si="39"/>
        <v>13.58</v>
      </c>
      <c r="F96" s="144" t="str">
        <f t="shared" si="39"/>
        <v>нд</v>
      </c>
      <c r="G96" s="144" t="str">
        <f t="shared" si="39"/>
        <v>нд</v>
      </c>
      <c r="H96" s="144">
        <f t="shared" si="39"/>
        <v>12.177999999999999</v>
      </c>
      <c r="I96" s="144">
        <f t="shared" si="39"/>
        <v>1.4020000000000001</v>
      </c>
      <c r="J96" s="144" t="str">
        <f t="shared" si="39"/>
        <v>нд</v>
      </c>
    </row>
    <row r="97" spans="1:10" s="53" customFormat="1" ht="11.25" customHeight="1">
      <c r="A97" s="79" t="s">
        <v>161</v>
      </c>
      <c r="B97" s="80" t="s">
        <v>80</v>
      </c>
      <c r="C97" s="169" t="s">
        <v>219</v>
      </c>
      <c r="D97" s="138" t="str">
        <f aca="true" t="shared" si="40" ref="D97:J97">IF(NOT(SUM(D98:D103)=0),SUM(D98:D103),"нд")</f>
        <v>нд</v>
      </c>
      <c r="E97" s="138">
        <f t="shared" si="40"/>
        <v>10.664</v>
      </c>
      <c r="F97" s="138" t="str">
        <f t="shared" si="40"/>
        <v>нд</v>
      </c>
      <c r="G97" s="138" t="str">
        <f t="shared" si="40"/>
        <v>нд</v>
      </c>
      <c r="H97" s="138">
        <f t="shared" si="40"/>
        <v>10.664</v>
      </c>
      <c r="I97" s="138" t="str">
        <f t="shared" si="40"/>
        <v>нд</v>
      </c>
      <c r="J97" s="138" t="str">
        <f t="shared" si="40"/>
        <v>нд</v>
      </c>
    </row>
    <row r="98" spans="1:10" s="53" customFormat="1" ht="11.25" customHeight="1">
      <c r="A98" s="170" t="s">
        <v>273</v>
      </c>
      <c r="B98" s="171" t="s">
        <v>274</v>
      </c>
      <c r="C98" s="172" t="s">
        <v>275</v>
      </c>
      <c r="D98" s="141" t="s">
        <v>220</v>
      </c>
      <c r="E98" s="141">
        <f aca="true" t="shared" si="41" ref="E98:E128">IF(NOT(SUM(F98,G98,H98,I98)=0),SUM(F98,G98,H98,I98),"нд")</f>
        <v>10.664</v>
      </c>
      <c r="F98" s="141" t="s">
        <v>220</v>
      </c>
      <c r="G98" s="173" t="s">
        <v>220</v>
      </c>
      <c r="H98" s="173">
        <f>8.887+1.777</f>
        <v>10.664</v>
      </c>
      <c r="I98" s="141" t="s">
        <v>220</v>
      </c>
      <c r="J98" s="141" t="s">
        <v>220</v>
      </c>
    </row>
    <row r="99" spans="1:10" s="53" customFormat="1" ht="11.25" customHeight="1">
      <c r="A99" s="170" t="s">
        <v>273</v>
      </c>
      <c r="B99" s="160" t="s">
        <v>276</v>
      </c>
      <c r="C99" s="174" t="s">
        <v>277</v>
      </c>
      <c r="D99" s="141" t="s">
        <v>220</v>
      </c>
      <c r="E99" s="141" t="str">
        <f t="shared" si="41"/>
        <v>нд</v>
      </c>
      <c r="F99" s="141" t="s">
        <v>220</v>
      </c>
      <c r="G99" s="141" t="s">
        <v>220</v>
      </c>
      <c r="H99" s="141" t="s">
        <v>220</v>
      </c>
      <c r="I99" s="141" t="s">
        <v>220</v>
      </c>
      <c r="J99" s="141" t="s">
        <v>220</v>
      </c>
    </row>
    <row r="100" spans="1:10" s="53" customFormat="1" ht="11.25" customHeight="1">
      <c r="A100" s="170" t="s">
        <v>273</v>
      </c>
      <c r="B100" s="160" t="s">
        <v>278</v>
      </c>
      <c r="C100" s="175" t="s">
        <v>279</v>
      </c>
      <c r="D100" s="141" t="s">
        <v>220</v>
      </c>
      <c r="E100" s="141" t="str">
        <f t="shared" si="41"/>
        <v>нд</v>
      </c>
      <c r="F100" s="141" t="s">
        <v>220</v>
      </c>
      <c r="G100" s="141" t="s">
        <v>220</v>
      </c>
      <c r="H100" s="141" t="s">
        <v>220</v>
      </c>
      <c r="I100" s="141" t="s">
        <v>220</v>
      </c>
      <c r="J100" s="141" t="s">
        <v>220</v>
      </c>
    </row>
    <row r="101" spans="1:10" s="53" customFormat="1" ht="11.25" customHeight="1">
      <c r="A101" s="170" t="s">
        <v>273</v>
      </c>
      <c r="B101" s="160" t="s">
        <v>387</v>
      </c>
      <c r="C101" s="176" t="s">
        <v>280</v>
      </c>
      <c r="D101" s="141" t="s">
        <v>220</v>
      </c>
      <c r="E101" s="141" t="str">
        <f t="shared" si="41"/>
        <v>нд</v>
      </c>
      <c r="F101" s="141" t="s">
        <v>220</v>
      </c>
      <c r="G101" s="141" t="s">
        <v>220</v>
      </c>
      <c r="H101" s="141" t="s">
        <v>220</v>
      </c>
      <c r="I101" s="141" t="s">
        <v>220</v>
      </c>
      <c r="J101" s="141" t="s">
        <v>220</v>
      </c>
    </row>
    <row r="102" spans="1:10" s="53" customFormat="1" ht="11.25" customHeight="1">
      <c r="A102" s="170" t="s">
        <v>273</v>
      </c>
      <c r="B102" s="160" t="s">
        <v>388</v>
      </c>
      <c r="C102" s="177" t="s">
        <v>281</v>
      </c>
      <c r="D102" s="141" t="s">
        <v>220</v>
      </c>
      <c r="E102" s="141" t="str">
        <f t="shared" si="41"/>
        <v>нд</v>
      </c>
      <c r="F102" s="141" t="s">
        <v>220</v>
      </c>
      <c r="G102" s="141" t="s">
        <v>220</v>
      </c>
      <c r="H102" s="141" t="s">
        <v>220</v>
      </c>
      <c r="I102" s="141" t="s">
        <v>220</v>
      </c>
      <c r="J102" s="141" t="s">
        <v>220</v>
      </c>
    </row>
    <row r="103" spans="1:10" s="53" customFormat="1" ht="11.25" customHeight="1">
      <c r="A103" s="170" t="s">
        <v>273</v>
      </c>
      <c r="B103" s="160" t="s">
        <v>389</v>
      </c>
      <c r="C103" s="174" t="s">
        <v>282</v>
      </c>
      <c r="D103" s="141" t="s">
        <v>220</v>
      </c>
      <c r="E103" s="141" t="str">
        <f t="shared" si="41"/>
        <v>нд</v>
      </c>
      <c r="F103" s="141" t="s">
        <v>220</v>
      </c>
      <c r="G103" s="141" t="s">
        <v>220</v>
      </c>
      <c r="H103" s="141" t="s">
        <v>220</v>
      </c>
      <c r="I103" s="141" t="s">
        <v>220</v>
      </c>
      <c r="J103" s="141" t="s">
        <v>220</v>
      </c>
    </row>
    <row r="104" spans="1:10" s="53" customFormat="1" ht="11.25" customHeight="1">
      <c r="A104" s="81" t="s">
        <v>283</v>
      </c>
      <c r="B104" s="161" t="s">
        <v>81</v>
      </c>
      <c r="C104" s="154" t="s">
        <v>219</v>
      </c>
      <c r="D104" s="145" t="str">
        <f aca="true" t="shared" si="42" ref="D104:J104">IF(NOT(SUM(D105:D126)=0),SUM(D105:D126),"нд")</f>
        <v>нд</v>
      </c>
      <c r="E104" s="145">
        <f t="shared" si="42"/>
        <v>2.9160000000000004</v>
      </c>
      <c r="F104" s="145" t="str">
        <f t="shared" si="42"/>
        <v>нд</v>
      </c>
      <c r="G104" s="145" t="str">
        <f t="shared" si="42"/>
        <v>нд</v>
      </c>
      <c r="H104" s="145">
        <f t="shared" si="42"/>
        <v>1.514</v>
      </c>
      <c r="I104" s="145">
        <f t="shared" si="42"/>
        <v>1.4020000000000001</v>
      </c>
      <c r="J104" s="145" t="str">
        <f t="shared" si="42"/>
        <v>нд</v>
      </c>
    </row>
    <row r="105" spans="1:10" s="53" customFormat="1" ht="11.25" customHeight="1">
      <c r="A105" s="170" t="s">
        <v>284</v>
      </c>
      <c r="B105" s="178" t="s">
        <v>390</v>
      </c>
      <c r="C105" s="179" t="s">
        <v>391</v>
      </c>
      <c r="D105" s="141" t="s">
        <v>220</v>
      </c>
      <c r="E105" s="141" t="str">
        <f t="shared" si="41"/>
        <v>нд</v>
      </c>
      <c r="F105" s="141" t="s">
        <v>220</v>
      </c>
      <c r="G105" s="141" t="s">
        <v>220</v>
      </c>
      <c r="H105" s="141" t="s">
        <v>220</v>
      </c>
      <c r="I105" s="141" t="s">
        <v>220</v>
      </c>
      <c r="J105" s="141" t="s">
        <v>220</v>
      </c>
    </row>
    <row r="106" spans="1:10" s="53" customFormat="1" ht="11.25" customHeight="1">
      <c r="A106" s="170" t="s">
        <v>284</v>
      </c>
      <c r="B106" s="165" t="s">
        <v>285</v>
      </c>
      <c r="C106" s="159" t="s">
        <v>286</v>
      </c>
      <c r="D106" s="141" t="s">
        <v>220</v>
      </c>
      <c r="E106" s="141">
        <f t="shared" si="41"/>
        <v>1.514</v>
      </c>
      <c r="F106" s="141" t="s">
        <v>220</v>
      </c>
      <c r="G106" s="141" t="s">
        <v>220</v>
      </c>
      <c r="H106" s="151">
        <f>ROUND(1.514,3)</f>
        <v>1.514</v>
      </c>
      <c r="I106" s="141" t="s">
        <v>220</v>
      </c>
      <c r="J106" s="141" t="s">
        <v>220</v>
      </c>
    </row>
    <row r="107" spans="1:10" s="53" customFormat="1" ht="11.25" customHeight="1">
      <c r="A107" s="170" t="s">
        <v>284</v>
      </c>
      <c r="B107" s="165" t="s">
        <v>287</v>
      </c>
      <c r="C107" s="159" t="s">
        <v>288</v>
      </c>
      <c r="D107" s="141" t="s">
        <v>220</v>
      </c>
      <c r="E107" s="141" t="str">
        <f t="shared" si="41"/>
        <v>нд</v>
      </c>
      <c r="F107" s="141" t="s">
        <v>220</v>
      </c>
      <c r="G107" s="141" t="s">
        <v>220</v>
      </c>
      <c r="H107" s="141" t="s">
        <v>220</v>
      </c>
      <c r="I107" s="141" t="s">
        <v>220</v>
      </c>
      <c r="J107" s="141" t="s">
        <v>220</v>
      </c>
    </row>
    <row r="108" spans="1:10" s="53" customFormat="1" ht="11.25" customHeight="1">
      <c r="A108" s="170" t="s">
        <v>284</v>
      </c>
      <c r="B108" s="165" t="s">
        <v>289</v>
      </c>
      <c r="C108" s="159" t="s">
        <v>290</v>
      </c>
      <c r="D108" s="141" t="s">
        <v>220</v>
      </c>
      <c r="E108" s="141" t="str">
        <f t="shared" si="41"/>
        <v>нд</v>
      </c>
      <c r="F108" s="141" t="s">
        <v>220</v>
      </c>
      <c r="G108" s="141" t="s">
        <v>220</v>
      </c>
      <c r="H108" s="141" t="s">
        <v>220</v>
      </c>
      <c r="I108" s="141" t="s">
        <v>220</v>
      </c>
      <c r="J108" s="141" t="s">
        <v>220</v>
      </c>
    </row>
    <row r="109" spans="1:10" s="53" customFormat="1" ht="11.25" customHeight="1">
      <c r="A109" s="170" t="s">
        <v>284</v>
      </c>
      <c r="B109" s="165" t="s">
        <v>291</v>
      </c>
      <c r="C109" s="159" t="s">
        <v>292</v>
      </c>
      <c r="D109" s="141" t="s">
        <v>220</v>
      </c>
      <c r="E109" s="141" t="str">
        <f t="shared" si="41"/>
        <v>нд</v>
      </c>
      <c r="F109" s="141" t="s">
        <v>220</v>
      </c>
      <c r="G109" s="141" t="s">
        <v>220</v>
      </c>
      <c r="H109" s="141" t="s">
        <v>220</v>
      </c>
      <c r="I109" s="141" t="s">
        <v>220</v>
      </c>
      <c r="J109" s="141" t="s">
        <v>220</v>
      </c>
    </row>
    <row r="110" spans="1:10" s="53" customFormat="1" ht="11.25" customHeight="1">
      <c r="A110" s="170" t="s">
        <v>284</v>
      </c>
      <c r="B110" s="180" t="s">
        <v>293</v>
      </c>
      <c r="C110" s="159" t="s">
        <v>294</v>
      </c>
      <c r="D110" s="141" t="s">
        <v>220</v>
      </c>
      <c r="E110" s="141">
        <f t="shared" si="41"/>
        <v>0.578</v>
      </c>
      <c r="F110" s="141" t="s">
        <v>220</v>
      </c>
      <c r="G110" s="141" t="s">
        <v>220</v>
      </c>
      <c r="H110" s="141" t="s">
        <v>220</v>
      </c>
      <c r="I110" s="151">
        <f>0.482+0.096</f>
        <v>0.578</v>
      </c>
      <c r="J110" s="141" t="s">
        <v>220</v>
      </c>
    </row>
    <row r="111" spans="1:10" s="53" customFormat="1" ht="11.25" customHeight="1">
      <c r="A111" s="170" t="s">
        <v>284</v>
      </c>
      <c r="B111" s="180" t="s">
        <v>295</v>
      </c>
      <c r="C111" s="159" t="s">
        <v>296</v>
      </c>
      <c r="D111" s="141" t="s">
        <v>220</v>
      </c>
      <c r="E111" s="141">
        <f t="shared" si="41"/>
        <v>0.8240000000000001</v>
      </c>
      <c r="F111" s="141" t="s">
        <v>220</v>
      </c>
      <c r="G111" s="141" t="s">
        <v>220</v>
      </c>
      <c r="H111" s="141" t="s">
        <v>220</v>
      </c>
      <c r="I111" s="151">
        <f>0.687+0.137</f>
        <v>0.8240000000000001</v>
      </c>
      <c r="J111" s="141" t="s">
        <v>220</v>
      </c>
    </row>
    <row r="112" spans="1:10" s="53" customFormat="1" ht="11.25" customHeight="1">
      <c r="A112" s="170" t="s">
        <v>284</v>
      </c>
      <c r="B112" s="181" t="s">
        <v>297</v>
      </c>
      <c r="C112" s="159" t="s">
        <v>298</v>
      </c>
      <c r="D112" s="141" t="s">
        <v>220</v>
      </c>
      <c r="E112" s="141" t="str">
        <f t="shared" si="41"/>
        <v>нд</v>
      </c>
      <c r="F112" s="141" t="s">
        <v>220</v>
      </c>
      <c r="G112" s="141" t="s">
        <v>220</v>
      </c>
      <c r="H112" s="141" t="s">
        <v>220</v>
      </c>
      <c r="I112" s="141" t="s">
        <v>220</v>
      </c>
      <c r="J112" s="141" t="s">
        <v>220</v>
      </c>
    </row>
    <row r="113" spans="1:10" s="53" customFormat="1" ht="11.25" customHeight="1">
      <c r="A113" s="170" t="s">
        <v>284</v>
      </c>
      <c r="B113" s="160" t="s">
        <v>299</v>
      </c>
      <c r="C113" s="159" t="s">
        <v>300</v>
      </c>
      <c r="D113" s="141" t="s">
        <v>220</v>
      </c>
      <c r="E113" s="141" t="str">
        <f t="shared" si="41"/>
        <v>нд</v>
      </c>
      <c r="F113" s="141" t="s">
        <v>220</v>
      </c>
      <c r="G113" s="141" t="s">
        <v>220</v>
      </c>
      <c r="H113" s="141" t="s">
        <v>220</v>
      </c>
      <c r="I113" s="141" t="s">
        <v>220</v>
      </c>
      <c r="J113" s="141" t="s">
        <v>220</v>
      </c>
    </row>
    <row r="114" spans="1:10" s="53" customFormat="1" ht="11.25" customHeight="1">
      <c r="A114" s="182" t="s">
        <v>284</v>
      </c>
      <c r="B114" s="183" t="s">
        <v>301</v>
      </c>
      <c r="C114" s="184" t="s">
        <v>302</v>
      </c>
      <c r="D114" s="141" t="s">
        <v>220</v>
      </c>
      <c r="E114" s="141" t="str">
        <f t="shared" si="41"/>
        <v>нд</v>
      </c>
      <c r="F114" s="141" t="s">
        <v>220</v>
      </c>
      <c r="G114" s="141" t="s">
        <v>220</v>
      </c>
      <c r="H114" s="141" t="s">
        <v>220</v>
      </c>
      <c r="I114" s="141" t="s">
        <v>220</v>
      </c>
      <c r="J114" s="141" t="s">
        <v>220</v>
      </c>
    </row>
    <row r="115" spans="1:10" s="53" customFormat="1" ht="11.25" customHeight="1">
      <c r="A115" s="182" t="s">
        <v>284</v>
      </c>
      <c r="B115" s="183" t="s">
        <v>303</v>
      </c>
      <c r="C115" s="184" t="s">
        <v>304</v>
      </c>
      <c r="D115" s="141" t="s">
        <v>220</v>
      </c>
      <c r="E115" s="141" t="str">
        <f t="shared" si="41"/>
        <v>нд</v>
      </c>
      <c r="F115" s="141" t="s">
        <v>220</v>
      </c>
      <c r="G115" s="141" t="s">
        <v>220</v>
      </c>
      <c r="H115" s="141" t="s">
        <v>220</v>
      </c>
      <c r="I115" s="141" t="s">
        <v>220</v>
      </c>
      <c r="J115" s="141" t="s">
        <v>220</v>
      </c>
    </row>
    <row r="116" spans="1:10" s="53" customFormat="1" ht="11.25" customHeight="1">
      <c r="A116" s="182" t="s">
        <v>284</v>
      </c>
      <c r="B116" s="183" t="s">
        <v>305</v>
      </c>
      <c r="C116" s="184" t="s">
        <v>306</v>
      </c>
      <c r="D116" s="141" t="s">
        <v>220</v>
      </c>
      <c r="E116" s="141" t="str">
        <f t="shared" si="41"/>
        <v>нд</v>
      </c>
      <c r="F116" s="141" t="s">
        <v>220</v>
      </c>
      <c r="G116" s="141" t="s">
        <v>220</v>
      </c>
      <c r="H116" s="141" t="s">
        <v>220</v>
      </c>
      <c r="I116" s="141" t="s">
        <v>220</v>
      </c>
      <c r="J116" s="141" t="s">
        <v>220</v>
      </c>
    </row>
    <row r="117" spans="1:10" s="53" customFormat="1" ht="11.25" customHeight="1">
      <c r="A117" s="170" t="s">
        <v>284</v>
      </c>
      <c r="B117" s="160" t="s">
        <v>307</v>
      </c>
      <c r="C117" s="159" t="s">
        <v>308</v>
      </c>
      <c r="D117" s="141" t="s">
        <v>220</v>
      </c>
      <c r="E117" s="141" t="str">
        <f t="shared" si="41"/>
        <v>нд</v>
      </c>
      <c r="F117" s="141" t="s">
        <v>220</v>
      </c>
      <c r="G117" s="141" t="s">
        <v>220</v>
      </c>
      <c r="H117" s="141" t="s">
        <v>220</v>
      </c>
      <c r="I117" s="141" t="s">
        <v>220</v>
      </c>
      <c r="J117" s="141" t="s">
        <v>220</v>
      </c>
    </row>
    <row r="118" spans="1:10" s="53" customFormat="1" ht="11.25" customHeight="1">
      <c r="A118" s="170" t="s">
        <v>284</v>
      </c>
      <c r="B118" s="160" t="s">
        <v>309</v>
      </c>
      <c r="C118" s="159" t="s">
        <v>310</v>
      </c>
      <c r="D118" s="141" t="s">
        <v>220</v>
      </c>
      <c r="E118" s="141" t="str">
        <f t="shared" si="41"/>
        <v>нд</v>
      </c>
      <c r="F118" s="141" t="s">
        <v>220</v>
      </c>
      <c r="G118" s="141" t="s">
        <v>220</v>
      </c>
      <c r="H118" s="141" t="s">
        <v>220</v>
      </c>
      <c r="I118" s="141" t="s">
        <v>220</v>
      </c>
      <c r="J118" s="141" t="s">
        <v>220</v>
      </c>
    </row>
    <row r="119" spans="1:10" s="53" customFormat="1" ht="11.25" customHeight="1">
      <c r="A119" s="170" t="s">
        <v>284</v>
      </c>
      <c r="B119" s="160" t="s">
        <v>311</v>
      </c>
      <c r="C119" s="174" t="s">
        <v>312</v>
      </c>
      <c r="D119" s="141" t="s">
        <v>220</v>
      </c>
      <c r="E119" s="141" t="str">
        <f t="shared" si="41"/>
        <v>нд</v>
      </c>
      <c r="F119" s="141" t="s">
        <v>220</v>
      </c>
      <c r="G119" s="141" t="s">
        <v>220</v>
      </c>
      <c r="H119" s="141" t="s">
        <v>220</v>
      </c>
      <c r="I119" s="141" t="s">
        <v>220</v>
      </c>
      <c r="J119" s="141" t="s">
        <v>220</v>
      </c>
    </row>
    <row r="120" spans="1:10" s="53" customFormat="1" ht="11.25" customHeight="1">
      <c r="A120" s="170" t="s">
        <v>284</v>
      </c>
      <c r="B120" s="160" t="s">
        <v>313</v>
      </c>
      <c r="C120" s="174" t="s">
        <v>314</v>
      </c>
      <c r="D120" s="141" t="s">
        <v>220</v>
      </c>
      <c r="E120" s="141" t="str">
        <f t="shared" si="41"/>
        <v>нд</v>
      </c>
      <c r="F120" s="141" t="s">
        <v>220</v>
      </c>
      <c r="G120" s="141" t="s">
        <v>220</v>
      </c>
      <c r="H120" s="141" t="s">
        <v>220</v>
      </c>
      <c r="I120" s="141" t="s">
        <v>220</v>
      </c>
      <c r="J120" s="141" t="s">
        <v>220</v>
      </c>
    </row>
    <row r="121" spans="1:10" s="53" customFormat="1" ht="11.25" customHeight="1">
      <c r="A121" s="170" t="s">
        <v>284</v>
      </c>
      <c r="B121" s="185" t="s">
        <v>315</v>
      </c>
      <c r="C121" s="159" t="s">
        <v>316</v>
      </c>
      <c r="D121" s="141" t="s">
        <v>220</v>
      </c>
      <c r="E121" s="141" t="str">
        <f t="shared" si="41"/>
        <v>нд</v>
      </c>
      <c r="F121" s="141" t="s">
        <v>220</v>
      </c>
      <c r="G121" s="141" t="s">
        <v>220</v>
      </c>
      <c r="H121" s="141" t="s">
        <v>220</v>
      </c>
      <c r="I121" s="141" t="s">
        <v>220</v>
      </c>
      <c r="J121" s="141" t="s">
        <v>220</v>
      </c>
    </row>
    <row r="122" spans="1:10" s="53" customFormat="1" ht="11.25" customHeight="1">
      <c r="A122" s="170" t="s">
        <v>284</v>
      </c>
      <c r="B122" s="180" t="s">
        <v>317</v>
      </c>
      <c r="C122" s="159" t="s">
        <v>318</v>
      </c>
      <c r="D122" s="141" t="s">
        <v>220</v>
      </c>
      <c r="E122" s="141" t="str">
        <f t="shared" si="41"/>
        <v>нд</v>
      </c>
      <c r="F122" s="141" t="s">
        <v>220</v>
      </c>
      <c r="G122" s="141" t="s">
        <v>220</v>
      </c>
      <c r="H122" s="141" t="s">
        <v>220</v>
      </c>
      <c r="I122" s="141" t="s">
        <v>220</v>
      </c>
      <c r="J122" s="141" t="s">
        <v>220</v>
      </c>
    </row>
    <row r="123" spans="1:10" s="53" customFormat="1" ht="11.25" customHeight="1">
      <c r="A123" s="170" t="s">
        <v>284</v>
      </c>
      <c r="B123" s="180" t="s">
        <v>319</v>
      </c>
      <c r="C123" s="159" t="s">
        <v>320</v>
      </c>
      <c r="D123" s="141" t="s">
        <v>220</v>
      </c>
      <c r="E123" s="141" t="str">
        <f t="shared" si="41"/>
        <v>нд</v>
      </c>
      <c r="F123" s="141" t="s">
        <v>220</v>
      </c>
      <c r="G123" s="141" t="s">
        <v>220</v>
      </c>
      <c r="H123" s="141" t="s">
        <v>220</v>
      </c>
      <c r="I123" s="141" t="s">
        <v>220</v>
      </c>
      <c r="J123" s="141" t="s">
        <v>220</v>
      </c>
    </row>
    <row r="124" spans="1:10" s="53" customFormat="1" ht="11.25" customHeight="1">
      <c r="A124" s="170" t="s">
        <v>284</v>
      </c>
      <c r="B124" s="180" t="s">
        <v>321</v>
      </c>
      <c r="C124" s="159" t="s">
        <v>322</v>
      </c>
      <c r="D124" s="141" t="s">
        <v>220</v>
      </c>
      <c r="E124" s="141" t="str">
        <f t="shared" si="41"/>
        <v>нд</v>
      </c>
      <c r="F124" s="141" t="s">
        <v>220</v>
      </c>
      <c r="G124" s="141" t="s">
        <v>220</v>
      </c>
      <c r="H124" s="141" t="s">
        <v>220</v>
      </c>
      <c r="I124" s="141" t="s">
        <v>220</v>
      </c>
      <c r="J124" s="141" t="s">
        <v>220</v>
      </c>
    </row>
    <row r="125" spans="1:10" s="53" customFormat="1" ht="11.25" customHeight="1">
      <c r="A125" s="170" t="s">
        <v>284</v>
      </c>
      <c r="B125" s="160" t="s">
        <v>323</v>
      </c>
      <c r="C125" s="159" t="s">
        <v>324</v>
      </c>
      <c r="D125" s="141" t="s">
        <v>220</v>
      </c>
      <c r="E125" s="141" t="str">
        <f t="shared" si="41"/>
        <v>нд</v>
      </c>
      <c r="F125" s="141" t="s">
        <v>220</v>
      </c>
      <c r="G125" s="141" t="s">
        <v>220</v>
      </c>
      <c r="H125" s="141" t="s">
        <v>220</v>
      </c>
      <c r="I125" s="141" t="s">
        <v>220</v>
      </c>
      <c r="J125" s="141" t="s">
        <v>220</v>
      </c>
    </row>
    <row r="126" spans="1:10" s="53" customFormat="1" ht="11.25" customHeight="1">
      <c r="A126" s="170" t="s">
        <v>284</v>
      </c>
      <c r="B126" s="160" t="s">
        <v>325</v>
      </c>
      <c r="C126" s="159" t="s">
        <v>326</v>
      </c>
      <c r="D126" s="141" t="s">
        <v>220</v>
      </c>
      <c r="E126" s="141" t="str">
        <f t="shared" si="41"/>
        <v>нд</v>
      </c>
      <c r="F126" s="141" t="s">
        <v>220</v>
      </c>
      <c r="G126" s="141" t="s">
        <v>220</v>
      </c>
      <c r="H126" s="141" t="s">
        <v>220</v>
      </c>
      <c r="I126" s="141" t="s">
        <v>220</v>
      </c>
      <c r="J126" s="141" t="s">
        <v>220</v>
      </c>
    </row>
    <row r="127" spans="1:10" s="53" customFormat="1" ht="11.25" customHeight="1">
      <c r="A127" s="89" t="s">
        <v>162</v>
      </c>
      <c r="B127" s="90" t="s">
        <v>163</v>
      </c>
      <c r="C127" s="136" t="s">
        <v>219</v>
      </c>
      <c r="D127" s="136" t="str">
        <f aca="true" t="shared" si="43" ref="D127:J127">IF(NOT(SUM(D128)=0),SUM(D128),"нд")</f>
        <v>нд</v>
      </c>
      <c r="E127" s="136" t="str">
        <f>IF(NOT(SUM(E128)=0),SUM(E128),"нд")</f>
        <v>нд</v>
      </c>
      <c r="F127" s="136" t="str">
        <f t="shared" si="43"/>
        <v>нд</v>
      </c>
      <c r="G127" s="136" t="str">
        <f t="shared" si="43"/>
        <v>нд</v>
      </c>
      <c r="H127" s="136" t="str">
        <f t="shared" si="43"/>
        <v>нд</v>
      </c>
      <c r="I127" s="136" t="str">
        <f t="shared" si="43"/>
        <v>нд</v>
      </c>
      <c r="J127" s="136" t="str">
        <f t="shared" si="43"/>
        <v>нд</v>
      </c>
    </row>
    <row r="128" spans="1:10" s="53" customFormat="1" ht="11.25" customHeight="1">
      <c r="A128" s="83" t="s">
        <v>220</v>
      </c>
      <c r="B128" s="83" t="s">
        <v>220</v>
      </c>
      <c r="C128" s="83" t="s">
        <v>220</v>
      </c>
      <c r="D128" s="141" t="s">
        <v>220</v>
      </c>
      <c r="E128" s="141" t="str">
        <f t="shared" si="41"/>
        <v>нд</v>
      </c>
      <c r="F128" s="141" t="s">
        <v>220</v>
      </c>
      <c r="G128" s="141" t="s">
        <v>220</v>
      </c>
      <c r="H128" s="141" t="s">
        <v>220</v>
      </c>
      <c r="I128" s="141" t="s">
        <v>220</v>
      </c>
      <c r="J128" s="141" t="s">
        <v>220</v>
      </c>
    </row>
    <row r="129" spans="1:10" s="53" customFormat="1" ht="11.25" customHeight="1">
      <c r="A129" s="87" t="s">
        <v>164</v>
      </c>
      <c r="B129" s="88" t="s">
        <v>165</v>
      </c>
      <c r="C129" s="157" t="s">
        <v>219</v>
      </c>
      <c r="D129" s="135" t="str">
        <f aca="true" t="shared" si="44" ref="D129:J129">IF(NOT(SUM(D130,D132,D134,D136,D138,D140,D147,D149)=0),SUM(D130,D132,D134,D136,D138,D140,D147,D149),"нд")</f>
        <v>нд</v>
      </c>
      <c r="E129" s="135">
        <f t="shared" si="44"/>
        <v>17.114</v>
      </c>
      <c r="F129" s="135" t="str">
        <f t="shared" si="44"/>
        <v>нд</v>
      </c>
      <c r="G129" s="135" t="str">
        <f t="shared" si="44"/>
        <v>нд</v>
      </c>
      <c r="H129" s="135" t="str">
        <f t="shared" si="44"/>
        <v>нд</v>
      </c>
      <c r="I129" s="135">
        <f t="shared" si="44"/>
        <v>17.114</v>
      </c>
      <c r="J129" s="135" t="str">
        <f t="shared" si="44"/>
        <v>нд</v>
      </c>
    </row>
    <row r="130" spans="1:10" s="53" customFormat="1" ht="11.25" customHeight="1">
      <c r="A130" s="89" t="s">
        <v>166</v>
      </c>
      <c r="B130" s="90" t="s">
        <v>167</v>
      </c>
      <c r="C130" s="136" t="s">
        <v>219</v>
      </c>
      <c r="D130" s="136" t="str">
        <f aca="true" t="shared" si="45" ref="D130:J130">IF(NOT(SUM(D131)=0),SUM(D131),"нд")</f>
        <v>нд</v>
      </c>
      <c r="E130" s="136" t="str">
        <f>IF(NOT(SUM(E131)=0),SUM(E131),"нд")</f>
        <v>нд</v>
      </c>
      <c r="F130" s="136" t="str">
        <f t="shared" si="45"/>
        <v>нд</v>
      </c>
      <c r="G130" s="136" t="str">
        <f t="shared" si="45"/>
        <v>нд</v>
      </c>
      <c r="H130" s="136" t="str">
        <f t="shared" si="45"/>
        <v>нд</v>
      </c>
      <c r="I130" s="136" t="str">
        <f t="shared" si="45"/>
        <v>нд</v>
      </c>
      <c r="J130" s="136" t="str">
        <f t="shared" si="45"/>
        <v>нд</v>
      </c>
    </row>
    <row r="131" spans="1:10" s="53" customFormat="1" ht="11.25" customHeight="1">
      <c r="A131" s="83" t="s">
        <v>220</v>
      </c>
      <c r="B131" s="83" t="s">
        <v>220</v>
      </c>
      <c r="C131" s="83" t="s">
        <v>220</v>
      </c>
      <c r="D131" s="141" t="s">
        <v>220</v>
      </c>
      <c r="E131" s="141" t="str">
        <f>IF(NOT(SUM(F131,G131,H131,I131)=0),SUM(F131,G131,H131,I131),"нд")</f>
        <v>нд</v>
      </c>
      <c r="F131" s="141" t="s">
        <v>220</v>
      </c>
      <c r="G131" s="141" t="s">
        <v>220</v>
      </c>
      <c r="H131" s="141" t="s">
        <v>220</v>
      </c>
      <c r="I131" s="141" t="s">
        <v>220</v>
      </c>
      <c r="J131" s="141" t="s">
        <v>220</v>
      </c>
    </row>
    <row r="132" spans="1:10" s="53" customFormat="1" ht="11.25" customHeight="1">
      <c r="A132" s="89" t="s">
        <v>168</v>
      </c>
      <c r="B132" s="90" t="s">
        <v>169</v>
      </c>
      <c r="C132" s="136" t="s">
        <v>219</v>
      </c>
      <c r="D132" s="136" t="str">
        <f aca="true" t="shared" si="46" ref="D132:J132">IF(NOT(SUM(D133)=0),SUM(D133),"нд")</f>
        <v>нд</v>
      </c>
      <c r="E132" s="136" t="str">
        <f>IF(NOT(SUM(E133)=0),SUM(E133),"нд")</f>
        <v>нд</v>
      </c>
      <c r="F132" s="136" t="str">
        <f t="shared" si="46"/>
        <v>нд</v>
      </c>
      <c r="G132" s="136" t="str">
        <f t="shared" si="46"/>
        <v>нд</v>
      </c>
      <c r="H132" s="136" t="str">
        <f t="shared" si="46"/>
        <v>нд</v>
      </c>
      <c r="I132" s="136" t="str">
        <f t="shared" si="46"/>
        <v>нд</v>
      </c>
      <c r="J132" s="136" t="str">
        <f t="shared" si="46"/>
        <v>нд</v>
      </c>
    </row>
    <row r="133" spans="1:10" s="53" customFormat="1" ht="11.25" customHeight="1">
      <c r="A133" s="83" t="s">
        <v>220</v>
      </c>
      <c r="B133" s="83" t="s">
        <v>220</v>
      </c>
      <c r="C133" s="83" t="s">
        <v>220</v>
      </c>
      <c r="D133" s="83" t="s">
        <v>220</v>
      </c>
      <c r="E133" s="141" t="str">
        <f>IF(NOT(SUM(F133,G133,H133,I133)=0),SUM(F133,G133,H133,I133),"нд")</f>
        <v>нд</v>
      </c>
      <c r="F133" s="83" t="s">
        <v>220</v>
      </c>
      <c r="G133" s="83" t="s">
        <v>220</v>
      </c>
      <c r="H133" s="83" t="s">
        <v>220</v>
      </c>
      <c r="I133" s="83" t="s">
        <v>220</v>
      </c>
      <c r="J133" s="83" t="s">
        <v>220</v>
      </c>
    </row>
    <row r="134" spans="1:10" s="53" customFormat="1" ht="11.25" customHeight="1">
      <c r="A134" s="89" t="s">
        <v>170</v>
      </c>
      <c r="B134" s="90" t="s">
        <v>171</v>
      </c>
      <c r="C134" s="136" t="s">
        <v>219</v>
      </c>
      <c r="D134" s="136" t="str">
        <f aca="true" t="shared" si="47" ref="D134:J134">IF(NOT(SUM(D135)=0),SUM(D135),"нд")</f>
        <v>нд</v>
      </c>
      <c r="E134" s="136" t="str">
        <f>IF(NOT(SUM(E135)=0),SUM(E135),"нд")</f>
        <v>нд</v>
      </c>
      <c r="F134" s="136" t="str">
        <f t="shared" si="47"/>
        <v>нд</v>
      </c>
      <c r="G134" s="136" t="str">
        <f t="shared" si="47"/>
        <v>нд</v>
      </c>
      <c r="H134" s="136" t="str">
        <f t="shared" si="47"/>
        <v>нд</v>
      </c>
      <c r="I134" s="136" t="str">
        <f t="shared" si="47"/>
        <v>нд</v>
      </c>
      <c r="J134" s="136" t="str">
        <f t="shared" si="47"/>
        <v>нд</v>
      </c>
    </row>
    <row r="135" spans="1:10" s="53" customFormat="1" ht="11.25" customHeight="1">
      <c r="A135" s="83" t="s">
        <v>220</v>
      </c>
      <c r="B135" s="83" t="s">
        <v>220</v>
      </c>
      <c r="C135" s="83" t="s">
        <v>220</v>
      </c>
      <c r="D135" s="83" t="s">
        <v>220</v>
      </c>
      <c r="E135" s="141" t="str">
        <f>IF(NOT(SUM(F135,G135,H135,I135)=0),SUM(F135,G135,H135,I135),"нд")</f>
        <v>нд</v>
      </c>
      <c r="F135" s="83" t="s">
        <v>220</v>
      </c>
      <c r="G135" s="83" t="s">
        <v>220</v>
      </c>
      <c r="H135" s="83" t="s">
        <v>220</v>
      </c>
      <c r="I135" s="83" t="s">
        <v>220</v>
      </c>
      <c r="J135" s="83" t="s">
        <v>220</v>
      </c>
    </row>
    <row r="136" spans="1:10" s="53" customFormat="1" ht="11.25" customHeight="1">
      <c r="A136" s="89" t="s">
        <v>172</v>
      </c>
      <c r="B136" s="90" t="s">
        <v>173</v>
      </c>
      <c r="C136" s="136" t="s">
        <v>219</v>
      </c>
      <c r="D136" s="136" t="str">
        <f aca="true" t="shared" si="48" ref="D136:J136">IF(NOT(SUM(D137)=0),SUM(D137),"нд")</f>
        <v>нд</v>
      </c>
      <c r="E136" s="136" t="str">
        <f>IF(NOT(SUM(E137)=0),SUM(E137),"нд")</f>
        <v>нд</v>
      </c>
      <c r="F136" s="136" t="str">
        <f t="shared" si="48"/>
        <v>нд</v>
      </c>
      <c r="G136" s="136" t="str">
        <f t="shared" si="48"/>
        <v>нд</v>
      </c>
      <c r="H136" s="136" t="str">
        <f t="shared" si="48"/>
        <v>нд</v>
      </c>
      <c r="I136" s="136" t="str">
        <f t="shared" si="48"/>
        <v>нд</v>
      </c>
      <c r="J136" s="136" t="str">
        <f t="shared" si="48"/>
        <v>нд</v>
      </c>
    </row>
    <row r="137" spans="1:10" s="53" customFormat="1" ht="11.25" customHeight="1">
      <c r="A137" s="83" t="s">
        <v>220</v>
      </c>
      <c r="B137" s="83" t="s">
        <v>220</v>
      </c>
      <c r="C137" s="83" t="s">
        <v>220</v>
      </c>
      <c r="D137" s="83" t="s">
        <v>220</v>
      </c>
      <c r="E137" s="141" t="str">
        <f>IF(NOT(SUM(F137,G137,H137,I137)=0),SUM(F137,G137,H137,I137),"нд")</f>
        <v>нд</v>
      </c>
      <c r="F137" s="83" t="s">
        <v>220</v>
      </c>
      <c r="G137" s="83" t="s">
        <v>220</v>
      </c>
      <c r="H137" s="83" t="s">
        <v>220</v>
      </c>
      <c r="I137" s="83" t="s">
        <v>220</v>
      </c>
      <c r="J137" s="83" t="s">
        <v>220</v>
      </c>
    </row>
    <row r="138" spans="1:10" s="53" customFormat="1" ht="11.25" customHeight="1">
      <c r="A138" s="89" t="s">
        <v>174</v>
      </c>
      <c r="B138" s="90" t="s">
        <v>175</v>
      </c>
      <c r="C138" s="136" t="s">
        <v>219</v>
      </c>
      <c r="D138" s="136" t="str">
        <f aca="true" t="shared" si="49" ref="D138:J138">IF(NOT(SUM(D139)=0),SUM(D139),"нд")</f>
        <v>нд</v>
      </c>
      <c r="E138" s="136" t="str">
        <f>IF(NOT(SUM(E139)=0),SUM(E139),"нд")</f>
        <v>нд</v>
      </c>
      <c r="F138" s="136" t="str">
        <f t="shared" si="49"/>
        <v>нд</v>
      </c>
      <c r="G138" s="136" t="str">
        <f t="shared" si="49"/>
        <v>нд</v>
      </c>
      <c r="H138" s="136" t="str">
        <f t="shared" si="49"/>
        <v>нд</v>
      </c>
      <c r="I138" s="136" t="str">
        <f t="shared" si="49"/>
        <v>нд</v>
      </c>
      <c r="J138" s="136" t="str">
        <f t="shared" si="49"/>
        <v>нд</v>
      </c>
    </row>
    <row r="139" spans="1:10" s="53" customFormat="1" ht="11.25" customHeight="1">
      <c r="A139" s="83" t="s">
        <v>220</v>
      </c>
      <c r="B139" s="83" t="s">
        <v>220</v>
      </c>
      <c r="C139" s="83" t="s">
        <v>220</v>
      </c>
      <c r="D139" s="83" t="s">
        <v>220</v>
      </c>
      <c r="E139" s="141" t="str">
        <f>IF(NOT(SUM(F139,G139,H139,I139)=0),SUM(F139,G139,H139,I139),"нд")</f>
        <v>нд</v>
      </c>
      <c r="F139" s="83" t="s">
        <v>220</v>
      </c>
      <c r="G139" s="83" t="s">
        <v>220</v>
      </c>
      <c r="H139" s="83" t="s">
        <v>220</v>
      </c>
      <c r="I139" s="83" t="s">
        <v>220</v>
      </c>
      <c r="J139" s="83" t="s">
        <v>220</v>
      </c>
    </row>
    <row r="140" spans="1:10" s="53" customFormat="1" ht="11.25" customHeight="1">
      <c r="A140" s="94" t="s">
        <v>176</v>
      </c>
      <c r="B140" s="95" t="s">
        <v>177</v>
      </c>
      <c r="C140" s="147" t="s">
        <v>219</v>
      </c>
      <c r="D140" s="146" t="str">
        <f aca="true" t="shared" si="50" ref="D140:J140">IF(NOT(SUM(D141,D143)=0),SUM(D141,D143),"нд")</f>
        <v>нд</v>
      </c>
      <c r="E140" s="146">
        <f t="shared" si="50"/>
        <v>17.114</v>
      </c>
      <c r="F140" s="146" t="str">
        <f t="shared" si="50"/>
        <v>нд</v>
      </c>
      <c r="G140" s="146" t="str">
        <f t="shared" si="50"/>
        <v>нд</v>
      </c>
      <c r="H140" s="146" t="str">
        <f t="shared" si="50"/>
        <v>нд</v>
      </c>
      <c r="I140" s="146">
        <f t="shared" si="50"/>
        <v>17.114</v>
      </c>
      <c r="J140" s="146" t="str">
        <f t="shared" si="50"/>
        <v>нд</v>
      </c>
    </row>
    <row r="141" spans="1:10" s="53" customFormat="1" ht="11.25" customHeight="1">
      <c r="A141" s="186" t="s">
        <v>327</v>
      </c>
      <c r="B141" s="80" t="s">
        <v>80</v>
      </c>
      <c r="C141" s="138" t="s">
        <v>219</v>
      </c>
      <c r="D141" s="131" t="str">
        <f aca="true" t="shared" si="51" ref="D141:J141">IF(NOT(SUM(D142:D142)=0),SUM(D142:D142),"нд")</f>
        <v>нд</v>
      </c>
      <c r="E141" s="131">
        <f>IF(NOT(SUM(E142:E142)=0),SUM(E142:E142),"нд")</f>
        <v>9.672</v>
      </c>
      <c r="F141" s="131" t="str">
        <f t="shared" si="51"/>
        <v>нд</v>
      </c>
      <c r="G141" s="131" t="str">
        <f t="shared" si="51"/>
        <v>нд</v>
      </c>
      <c r="H141" s="131" t="str">
        <f t="shared" si="51"/>
        <v>нд</v>
      </c>
      <c r="I141" s="131">
        <f t="shared" si="51"/>
        <v>9.672</v>
      </c>
      <c r="J141" s="131" t="str">
        <f t="shared" si="51"/>
        <v>нд</v>
      </c>
    </row>
    <row r="142" spans="1:10" s="53" customFormat="1" ht="11.25" customHeight="1">
      <c r="A142" s="187" t="s">
        <v>327</v>
      </c>
      <c r="B142" s="188" t="s">
        <v>328</v>
      </c>
      <c r="C142" s="160" t="s">
        <v>329</v>
      </c>
      <c r="D142" s="83" t="s">
        <v>220</v>
      </c>
      <c r="E142" s="141">
        <f>IF(NOT(SUM(F142,G142,H142,I142)=0),SUM(F142,G142,H142,I142),"нд")</f>
        <v>9.672</v>
      </c>
      <c r="F142" s="83" t="s">
        <v>220</v>
      </c>
      <c r="G142" s="83" t="s">
        <v>220</v>
      </c>
      <c r="H142" s="83" t="s">
        <v>220</v>
      </c>
      <c r="I142" s="152">
        <f>8.06+1.612</f>
        <v>9.672</v>
      </c>
      <c r="J142" s="83" t="s">
        <v>220</v>
      </c>
    </row>
    <row r="143" spans="1:10" s="53" customFormat="1" ht="11.25" customHeight="1">
      <c r="A143" s="189" t="s">
        <v>330</v>
      </c>
      <c r="B143" s="190" t="s">
        <v>81</v>
      </c>
      <c r="C143" s="145" t="s">
        <v>219</v>
      </c>
      <c r="D143" s="145" t="str">
        <f aca="true" t="shared" si="52" ref="D143:J143">IF(NOT(SUM(D144:D146)=0),SUM(D144:D146),"нд")</f>
        <v>нд</v>
      </c>
      <c r="E143" s="145">
        <f t="shared" si="52"/>
        <v>7.442</v>
      </c>
      <c r="F143" s="145" t="str">
        <f t="shared" si="52"/>
        <v>нд</v>
      </c>
      <c r="G143" s="145" t="str">
        <f t="shared" si="52"/>
        <v>нд</v>
      </c>
      <c r="H143" s="145" t="str">
        <f t="shared" si="52"/>
        <v>нд</v>
      </c>
      <c r="I143" s="145">
        <f t="shared" si="52"/>
        <v>7.442</v>
      </c>
      <c r="J143" s="145" t="str">
        <f t="shared" si="52"/>
        <v>нд</v>
      </c>
    </row>
    <row r="144" spans="1:10" s="53" customFormat="1" ht="11.25" customHeight="1">
      <c r="A144" s="191" t="s">
        <v>330</v>
      </c>
      <c r="B144" s="192" t="s">
        <v>331</v>
      </c>
      <c r="C144" s="160" t="s">
        <v>332</v>
      </c>
      <c r="D144" s="83" t="s">
        <v>220</v>
      </c>
      <c r="E144" s="141">
        <f>IF(NOT(SUM(F144,G144,H144,I144)=0),SUM(F144,G144,H144,I144),"нд")</f>
        <v>7.442</v>
      </c>
      <c r="F144" s="83" t="s">
        <v>220</v>
      </c>
      <c r="G144" s="83" t="s">
        <v>220</v>
      </c>
      <c r="H144" s="83" t="s">
        <v>220</v>
      </c>
      <c r="I144" s="152">
        <f>6.202+1.24</f>
        <v>7.442</v>
      </c>
      <c r="J144" s="83" t="s">
        <v>220</v>
      </c>
    </row>
    <row r="145" spans="1:10" s="53" customFormat="1" ht="11.25" customHeight="1">
      <c r="A145" s="191" t="s">
        <v>330</v>
      </c>
      <c r="B145" s="192" t="s">
        <v>333</v>
      </c>
      <c r="C145" s="160" t="s">
        <v>334</v>
      </c>
      <c r="D145" s="83" t="s">
        <v>220</v>
      </c>
      <c r="E145" s="141" t="str">
        <f>IF(NOT(SUM(F145,G145,H145,I145)=0),SUM(F145,G145,H145,I145),"нд")</f>
        <v>нд</v>
      </c>
      <c r="F145" s="83" t="s">
        <v>220</v>
      </c>
      <c r="G145" s="83" t="s">
        <v>220</v>
      </c>
      <c r="H145" s="83" t="s">
        <v>220</v>
      </c>
      <c r="I145" s="83" t="s">
        <v>220</v>
      </c>
      <c r="J145" s="83" t="s">
        <v>220</v>
      </c>
    </row>
    <row r="146" spans="1:10" s="53" customFormat="1" ht="11.25" customHeight="1">
      <c r="A146" s="191" t="s">
        <v>330</v>
      </c>
      <c r="B146" s="192" t="s">
        <v>335</v>
      </c>
      <c r="C146" s="160" t="s">
        <v>336</v>
      </c>
      <c r="D146" s="83" t="s">
        <v>220</v>
      </c>
      <c r="E146" s="141" t="str">
        <f>IF(NOT(SUM(F146,G146,H146,I146)=0),SUM(F146,G146,H146,I146),"нд")</f>
        <v>нд</v>
      </c>
      <c r="F146" s="83" t="s">
        <v>220</v>
      </c>
      <c r="G146" s="83" t="s">
        <v>220</v>
      </c>
      <c r="H146" s="83" t="s">
        <v>220</v>
      </c>
      <c r="I146" s="83" t="s">
        <v>220</v>
      </c>
      <c r="J146" s="83" t="s">
        <v>220</v>
      </c>
    </row>
    <row r="147" spans="1:10" s="53" customFormat="1" ht="11.25" customHeight="1">
      <c r="A147" s="89" t="s">
        <v>178</v>
      </c>
      <c r="B147" s="90" t="s">
        <v>179</v>
      </c>
      <c r="C147" s="136" t="s">
        <v>219</v>
      </c>
      <c r="D147" s="136" t="str">
        <f aca="true" t="shared" si="53" ref="D147:J147">IF(NOT(SUM(D148)=0),SUM(D148),"нд")</f>
        <v>нд</v>
      </c>
      <c r="E147" s="136" t="str">
        <f>IF(NOT(SUM(E148)=0),SUM(E148),"нд")</f>
        <v>нд</v>
      </c>
      <c r="F147" s="136" t="str">
        <f t="shared" si="53"/>
        <v>нд</v>
      </c>
      <c r="G147" s="136" t="str">
        <f t="shared" si="53"/>
        <v>нд</v>
      </c>
      <c r="H147" s="136" t="str">
        <f t="shared" si="53"/>
        <v>нд</v>
      </c>
      <c r="I147" s="136" t="str">
        <f t="shared" si="53"/>
        <v>нд</v>
      </c>
      <c r="J147" s="136" t="str">
        <f t="shared" si="53"/>
        <v>нд</v>
      </c>
    </row>
    <row r="148" spans="1:10" s="53" customFormat="1" ht="11.25" customHeight="1">
      <c r="A148" s="83" t="s">
        <v>220</v>
      </c>
      <c r="B148" s="83" t="s">
        <v>220</v>
      </c>
      <c r="C148" s="83" t="s">
        <v>220</v>
      </c>
      <c r="D148" s="83" t="s">
        <v>220</v>
      </c>
      <c r="E148" s="141" t="str">
        <f>IF(NOT(SUM(F148,G148,H148,I148)=0),SUM(F148,G148,H148,I148),"нд")</f>
        <v>нд</v>
      </c>
      <c r="F148" s="83" t="s">
        <v>220</v>
      </c>
      <c r="G148" s="83" t="s">
        <v>220</v>
      </c>
      <c r="H148" s="83" t="s">
        <v>220</v>
      </c>
      <c r="I148" s="83" t="s">
        <v>220</v>
      </c>
      <c r="J148" s="83" t="s">
        <v>220</v>
      </c>
    </row>
    <row r="149" spans="1:10" s="53" customFormat="1" ht="11.25" customHeight="1">
      <c r="A149" s="89" t="s">
        <v>180</v>
      </c>
      <c r="B149" s="90" t="s">
        <v>181</v>
      </c>
      <c r="C149" s="136" t="s">
        <v>219</v>
      </c>
      <c r="D149" s="136" t="str">
        <f aca="true" t="shared" si="54" ref="D149:J149">IF(NOT(SUM(D150)=0),SUM(D150),"нд")</f>
        <v>нд</v>
      </c>
      <c r="E149" s="136" t="str">
        <f>IF(NOT(SUM(E150)=0),SUM(E150),"нд")</f>
        <v>нд</v>
      </c>
      <c r="F149" s="136" t="str">
        <f t="shared" si="54"/>
        <v>нд</v>
      </c>
      <c r="G149" s="136" t="str">
        <f t="shared" si="54"/>
        <v>нд</v>
      </c>
      <c r="H149" s="136" t="str">
        <f t="shared" si="54"/>
        <v>нд</v>
      </c>
      <c r="I149" s="136" t="str">
        <f t="shared" si="54"/>
        <v>нд</v>
      </c>
      <c r="J149" s="136" t="str">
        <f t="shared" si="54"/>
        <v>нд</v>
      </c>
    </row>
    <row r="150" spans="1:10" s="53" customFormat="1" ht="11.25" customHeight="1">
      <c r="A150" s="83" t="s">
        <v>220</v>
      </c>
      <c r="B150" s="83" t="s">
        <v>220</v>
      </c>
      <c r="C150" s="83" t="s">
        <v>220</v>
      </c>
      <c r="D150" s="83" t="s">
        <v>220</v>
      </c>
      <c r="E150" s="141" t="str">
        <f>IF(NOT(SUM(F150,G150,H150,I150)=0),SUM(F150,G150,H150,I150),"нд")</f>
        <v>нд</v>
      </c>
      <c r="F150" s="83" t="s">
        <v>220</v>
      </c>
      <c r="G150" s="83" t="s">
        <v>220</v>
      </c>
      <c r="H150" s="83" t="s">
        <v>220</v>
      </c>
      <c r="I150" s="83" t="s">
        <v>220</v>
      </c>
      <c r="J150" s="83" t="s">
        <v>220</v>
      </c>
    </row>
    <row r="151" spans="1:10" s="53" customFormat="1" ht="11.25" customHeight="1">
      <c r="A151" s="87" t="s">
        <v>182</v>
      </c>
      <c r="B151" s="88" t="s">
        <v>183</v>
      </c>
      <c r="C151" s="157" t="s">
        <v>219</v>
      </c>
      <c r="D151" s="135" t="str">
        <f aca="true" t="shared" si="55" ref="D151:J151">IF(NOT(SUM(D152,D155)=0),SUM(D152,D155),"нд")</f>
        <v>нд</v>
      </c>
      <c r="E151" s="135" t="str">
        <f t="shared" si="55"/>
        <v>нд</v>
      </c>
      <c r="F151" s="135" t="str">
        <f t="shared" si="55"/>
        <v>нд</v>
      </c>
      <c r="G151" s="135" t="str">
        <f t="shared" si="55"/>
        <v>нд</v>
      </c>
      <c r="H151" s="135" t="str">
        <f t="shared" si="55"/>
        <v>нд</v>
      </c>
      <c r="I151" s="135" t="str">
        <f t="shared" si="55"/>
        <v>нд</v>
      </c>
      <c r="J151" s="135" t="str">
        <f t="shared" si="55"/>
        <v>нд</v>
      </c>
    </row>
    <row r="152" spans="1:10" s="53" customFormat="1" ht="11.25" customHeight="1">
      <c r="A152" s="89" t="s">
        <v>184</v>
      </c>
      <c r="B152" s="90" t="s">
        <v>185</v>
      </c>
      <c r="C152" s="136" t="s">
        <v>219</v>
      </c>
      <c r="D152" s="136" t="str">
        <f aca="true" t="shared" si="56" ref="D152:J152">IF(NOT(SUM(D154)=0),SUM(D154),"нд")</f>
        <v>нд</v>
      </c>
      <c r="E152" s="136" t="str">
        <f t="shared" si="56"/>
        <v>нд</v>
      </c>
      <c r="F152" s="136" t="str">
        <f t="shared" si="56"/>
        <v>нд</v>
      </c>
      <c r="G152" s="136" t="str">
        <f t="shared" si="56"/>
        <v>нд</v>
      </c>
      <c r="H152" s="136" t="str">
        <f t="shared" si="56"/>
        <v>нд</v>
      </c>
      <c r="I152" s="136" t="str">
        <f t="shared" si="56"/>
        <v>нд</v>
      </c>
      <c r="J152" s="136" t="str">
        <f t="shared" si="56"/>
        <v>нд</v>
      </c>
    </row>
    <row r="153" spans="1:10" s="53" customFormat="1" ht="11.25" customHeight="1">
      <c r="A153" s="81" t="s">
        <v>337</v>
      </c>
      <c r="B153" s="82" t="s">
        <v>81</v>
      </c>
      <c r="C153" s="154" t="s">
        <v>219</v>
      </c>
      <c r="D153" s="132" t="str">
        <f aca="true" t="shared" si="57" ref="D153:J153">IF(NOT(SUM(D154)=0),SUM(D154),"нд")</f>
        <v>нд</v>
      </c>
      <c r="E153" s="132" t="str">
        <f>IF(NOT(SUM(E154)=0),SUM(E154),"нд")</f>
        <v>нд</v>
      </c>
      <c r="F153" s="132" t="str">
        <f t="shared" si="57"/>
        <v>нд</v>
      </c>
      <c r="G153" s="132" t="str">
        <f t="shared" si="57"/>
        <v>нд</v>
      </c>
      <c r="H153" s="132" t="str">
        <f t="shared" si="57"/>
        <v>нд</v>
      </c>
      <c r="I153" s="132" t="str">
        <f t="shared" si="57"/>
        <v>нд</v>
      </c>
      <c r="J153" s="132" t="str">
        <f t="shared" si="57"/>
        <v>нд</v>
      </c>
    </row>
    <row r="154" spans="1:10" s="53" customFormat="1" ht="11.25" customHeight="1">
      <c r="A154" s="193" t="s">
        <v>337</v>
      </c>
      <c r="B154" s="158" t="s">
        <v>338</v>
      </c>
      <c r="C154" s="194" t="s">
        <v>339</v>
      </c>
      <c r="D154" s="83" t="s">
        <v>220</v>
      </c>
      <c r="E154" s="141" t="str">
        <f>IF(NOT(SUM(F154,G154,H154,I154)=0),SUM(F154,G154,H154,I154),"нд")</f>
        <v>нд</v>
      </c>
      <c r="F154" s="83" t="s">
        <v>220</v>
      </c>
      <c r="G154" s="83" t="s">
        <v>220</v>
      </c>
      <c r="H154" s="83" t="s">
        <v>220</v>
      </c>
      <c r="I154" s="83" t="s">
        <v>220</v>
      </c>
      <c r="J154" s="83" t="s">
        <v>220</v>
      </c>
    </row>
    <row r="155" spans="1:10" s="53" customFormat="1" ht="11.25" customHeight="1">
      <c r="A155" s="94" t="s">
        <v>186</v>
      </c>
      <c r="B155" s="95" t="s">
        <v>187</v>
      </c>
      <c r="C155" s="147" t="s">
        <v>219</v>
      </c>
      <c r="D155" s="147" t="str">
        <f aca="true" t="shared" si="58" ref="D155:J156">IF(NOT(SUM(D156)=0),SUM(D156),"нд")</f>
        <v>нд</v>
      </c>
      <c r="E155" s="147" t="str">
        <f>IF(NOT(SUM(E156)=0),SUM(E156),"нд")</f>
        <v>нд</v>
      </c>
      <c r="F155" s="147" t="str">
        <f t="shared" si="58"/>
        <v>нд</v>
      </c>
      <c r="G155" s="147" t="str">
        <f t="shared" si="58"/>
        <v>нд</v>
      </c>
      <c r="H155" s="147" t="str">
        <f t="shared" si="58"/>
        <v>нд</v>
      </c>
      <c r="I155" s="147" t="str">
        <f t="shared" si="58"/>
        <v>нд</v>
      </c>
      <c r="J155" s="147" t="str">
        <f t="shared" si="58"/>
        <v>нд</v>
      </c>
    </row>
    <row r="156" spans="1:10" s="53" customFormat="1" ht="11.25" customHeight="1">
      <c r="A156" s="81" t="s">
        <v>340</v>
      </c>
      <c r="B156" s="82" t="s">
        <v>81</v>
      </c>
      <c r="C156" s="154" t="s">
        <v>219</v>
      </c>
      <c r="D156" s="132" t="str">
        <f t="shared" si="58"/>
        <v>нд</v>
      </c>
      <c r="E156" s="132" t="str">
        <f>IF(NOT(SUM(E157)=0),SUM(E157),"нд")</f>
        <v>нд</v>
      </c>
      <c r="F156" s="132" t="str">
        <f t="shared" si="58"/>
        <v>нд</v>
      </c>
      <c r="G156" s="132" t="str">
        <f t="shared" si="58"/>
        <v>нд</v>
      </c>
      <c r="H156" s="132" t="str">
        <f t="shared" si="58"/>
        <v>нд</v>
      </c>
      <c r="I156" s="132" t="str">
        <f t="shared" si="58"/>
        <v>нд</v>
      </c>
      <c r="J156" s="132" t="str">
        <f t="shared" si="58"/>
        <v>нд</v>
      </c>
    </row>
    <row r="157" spans="1:10" s="53" customFormat="1" ht="11.25" customHeight="1">
      <c r="A157" s="195" t="s">
        <v>341</v>
      </c>
      <c r="B157" s="196" t="s">
        <v>342</v>
      </c>
      <c r="C157" s="197" t="s">
        <v>343</v>
      </c>
      <c r="D157" s="83" t="s">
        <v>220</v>
      </c>
      <c r="E157" s="141" t="str">
        <f>IF(NOT(SUM(F157,G157,H157,I157)=0),SUM(F157,G157,H157,I157),"нд")</f>
        <v>нд</v>
      </c>
      <c r="F157" s="83" t="s">
        <v>220</v>
      </c>
      <c r="G157" s="83" t="s">
        <v>220</v>
      </c>
      <c r="H157" s="83" t="s">
        <v>220</v>
      </c>
      <c r="I157" s="83" t="s">
        <v>220</v>
      </c>
      <c r="J157" s="83" t="s">
        <v>220</v>
      </c>
    </row>
    <row r="158" spans="1:10" s="53" customFormat="1" ht="11.25" customHeight="1">
      <c r="A158" s="85" t="s">
        <v>188</v>
      </c>
      <c r="B158" s="86" t="s">
        <v>189</v>
      </c>
      <c r="C158" s="156" t="s">
        <v>219</v>
      </c>
      <c r="D158" s="134" t="str">
        <f aca="true" t="shared" si="59" ref="D158:J158">IF(NOT(SUM(D159,D161)=0),SUM(D159,D161),"нд")</f>
        <v>нд</v>
      </c>
      <c r="E158" s="134" t="str">
        <f t="shared" si="59"/>
        <v>нд</v>
      </c>
      <c r="F158" s="134" t="str">
        <f t="shared" si="59"/>
        <v>нд</v>
      </c>
      <c r="G158" s="134" t="str">
        <f t="shared" si="59"/>
        <v>нд</v>
      </c>
      <c r="H158" s="134" t="str">
        <f t="shared" si="59"/>
        <v>нд</v>
      </c>
      <c r="I158" s="134" t="str">
        <f t="shared" si="59"/>
        <v>нд</v>
      </c>
      <c r="J158" s="134" t="str">
        <f t="shared" si="59"/>
        <v>нд</v>
      </c>
    </row>
    <row r="159" spans="1:10" s="53" customFormat="1" ht="11.25" customHeight="1">
      <c r="A159" s="87" t="s">
        <v>190</v>
      </c>
      <c r="B159" s="88" t="s">
        <v>191</v>
      </c>
      <c r="C159" s="157" t="s">
        <v>219</v>
      </c>
      <c r="D159" s="135" t="str">
        <f aca="true" t="shared" si="60" ref="D159:J159">IF(NOT(SUM(D160)=0),SUM(D160),"нд")</f>
        <v>нд</v>
      </c>
      <c r="E159" s="135" t="str">
        <f>IF(NOT(SUM(E160)=0),SUM(E160),"нд")</f>
        <v>нд</v>
      </c>
      <c r="F159" s="135" t="str">
        <f t="shared" si="60"/>
        <v>нд</v>
      </c>
      <c r="G159" s="135" t="str">
        <f t="shared" si="60"/>
        <v>нд</v>
      </c>
      <c r="H159" s="135" t="str">
        <f t="shared" si="60"/>
        <v>нд</v>
      </c>
      <c r="I159" s="135" t="str">
        <f t="shared" si="60"/>
        <v>нд</v>
      </c>
      <c r="J159" s="135" t="str">
        <f t="shared" si="60"/>
        <v>нд</v>
      </c>
    </row>
    <row r="160" spans="1:10" s="53" customFormat="1" ht="11.25" customHeight="1">
      <c r="A160" s="83" t="s">
        <v>220</v>
      </c>
      <c r="B160" s="83" t="s">
        <v>220</v>
      </c>
      <c r="C160" s="83" t="s">
        <v>220</v>
      </c>
      <c r="D160" s="83" t="s">
        <v>220</v>
      </c>
      <c r="E160" s="141" t="str">
        <f>IF(NOT(SUM(F160,G160,H160,I160)=0),SUM(F160,G160,H160,I160),"нд")</f>
        <v>нд</v>
      </c>
      <c r="F160" s="83" t="s">
        <v>220</v>
      </c>
      <c r="G160" s="83" t="s">
        <v>220</v>
      </c>
      <c r="H160" s="83" t="s">
        <v>220</v>
      </c>
      <c r="I160" s="83" t="s">
        <v>220</v>
      </c>
      <c r="J160" s="83" t="s">
        <v>220</v>
      </c>
    </row>
    <row r="161" spans="1:10" s="53" customFormat="1" ht="11.25" customHeight="1">
      <c r="A161" s="87" t="s">
        <v>192</v>
      </c>
      <c r="B161" s="88" t="s">
        <v>193</v>
      </c>
      <c r="C161" s="157" t="s">
        <v>219</v>
      </c>
      <c r="D161" s="135" t="str">
        <f aca="true" t="shared" si="61" ref="D161:J161">IF(NOT(SUM(D162)=0),SUM(D162),"нд")</f>
        <v>нд</v>
      </c>
      <c r="E161" s="135" t="str">
        <f>IF(NOT(SUM(E162)=0),SUM(E162),"нд")</f>
        <v>нд</v>
      </c>
      <c r="F161" s="135" t="str">
        <f t="shared" si="61"/>
        <v>нд</v>
      </c>
      <c r="G161" s="135" t="str">
        <f t="shared" si="61"/>
        <v>нд</v>
      </c>
      <c r="H161" s="135" t="str">
        <f t="shared" si="61"/>
        <v>нд</v>
      </c>
      <c r="I161" s="135" t="str">
        <f t="shared" si="61"/>
        <v>нд</v>
      </c>
      <c r="J161" s="135" t="str">
        <f t="shared" si="61"/>
        <v>нд</v>
      </c>
    </row>
    <row r="162" spans="1:10" s="53" customFormat="1" ht="11.25" customHeight="1">
      <c r="A162" s="83" t="s">
        <v>220</v>
      </c>
      <c r="B162" s="83" t="s">
        <v>220</v>
      </c>
      <c r="C162" s="83" t="s">
        <v>220</v>
      </c>
      <c r="D162" s="83" t="s">
        <v>220</v>
      </c>
      <c r="E162" s="141" t="str">
        <f>IF(NOT(SUM(F162,G162,H162,I162)=0),SUM(F162,G162,H162,I162),"нд")</f>
        <v>нд</v>
      </c>
      <c r="F162" s="83" t="s">
        <v>220</v>
      </c>
      <c r="G162" s="83" t="s">
        <v>220</v>
      </c>
      <c r="H162" s="83" t="s">
        <v>220</v>
      </c>
      <c r="I162" s="83" t="s">
        <v>220</v>
      </c>
      <c r="J162" s="83" t="s">
        <v>220</v>
      </c>
    </row>
    <row r="163" spans="1:10" s="53" customFormat="1" ht="11.25" customHeight="1">
      <c r="A163" s="85" t="s">
        <v>194</v>
      </c>
      <c r="B163" s="86" t="s">
        <v>195</v>
      </c>
      <c r="C163" s="156" t="s">
        <v>219</v>
      </c>
      <c r="D163" s="134">
        <f aca="true" t="shared" si="62" ref="D163:J163">IF(NOT(SUM(D164,D171)=0),SUM(D164,D171),"нд")</f>
        <v>0.349</v>
      </c>
      <c r="E163" s="134">
        <f t="shared" si="62"/>
        <v>15.739999999999998</v>
      </c>
      <c r="F163" s="134" t="str">
        <f t="shared" si="62"/>
        <v>нд</v>
      </c>
      <c r="G163" s="134" t="str">
        <f t="shared" si="62"/>
        <v>нд</v>
      </c>
      <c r="H163" s="134">
        <f t="shared" si="62"/>
        <v>6.926</v>
      </c>
      <c r="I163" s="134">
        <f t="shared" si="62"/>
        <v>8.814</v>
      </c>
      <c r="J163" s="134" t="str">
        <f t="shared" si="62"/>
        <v>нд</v>
      </c>
    </row>
    <row r="164" spans="1:10" s="53" customFormat="1" ht="11.25" customHeight="1">
      <c r="A164" s="87" t="s">
        <v>55</v>
      </c>
      <c r="B164" s="88" t="s">
        <v>344</v>
      </c>
      <c r="C164" s="157" t="s">
        <v>219</v>
      </c>
      <c r="D164" s="135" t="str">
        <f aca="true" t="shared" si="63" ref="D164:J164">IF(NOT(SUM(D165,D169)=0),SUM(D165,D169),"нд")</f>
        <v>нд</v>
      </c>
      <c r="E164" s="135">
        <f t="shared" si="63"/>
        <v>2.395</v>
      </c>
      <c r="F164" s="135" t="str">
        <f t="shared" si="63"/>
        <v>нд</v>
      </c>
      <c r="G164" s="135" t="str">
        <f t="shared" si="63"/>
        <v>нд</v>
      </c>
      <c r="H164" s="135">
        <f t="shared" si="63"/>
        <v>2.395</v>
      </c>
      <c r="I164" s="135" t="str">
        <f t="shared" si="63"/>
        <v>нд</v>
      </c>
      <c r="J164" s="135" t="str">
        <f t="shared" si="63"/>
        <v>нд</v>
      </c>
    </row>
    <row r="165" spans="1:10" s="53" customFormat="1" ht="11.25" customHeight="1">
      <c r="A165" s="186" t="s">
        <v>345</v>
      </c>
      <c r="B165" s="80" t="s">
        <v>80</v>
      </c>
      <c r="C165" s="138" t="s">
        <v>219</v>
      </c>
      <c r="D165" s="138" t="str">
        <f aca="true" t="shared" si="64" ref="D165:J165">IF(NOT(SUM(D166:D168)=0),SUM(D166:D168),"нд")</f>
        <v>нд</v>
      </c>
      <c r="E165" s="138" t="str">
        <f t="shared" si="64"/>
        <v>нд</v>
      </c>
      <c r="F165" s="138" t="str">
        <f t="shared" si="64"/>
        <v>нд</v>
      </c>
      <c r="G165" s="138" t="str">
        <f t="shared" si="64"/>
        <v>нд</v>
      </c>
      <c r="H165" s="138" t="str">
        <f t="shared" si="64"/>
        <v>нд</v>
      </c>
      <c r="I165" s="138" t="str">
        <f t="shared" si="64"/>
        <v>нд</v>
      </c>
      <c r="J165" s="138" t="str">
        <f t="shared" si="64"/>
        <v>нд</v>
      </c>
    </row>
    <row r="166" spans="1:10" s="53" customFormat="1" ht="11.25" customHeight="1">
      <c r="A166" s="198" t="s">
        <v>208</v>
      </c>
      <c r="B166" s="171" t="s">
        <v>346</v>
      </c>
      <c r="C166" s="199" t="s">
        <v>347</v>
      </c>
      <c r="D166" s="141" t="s">
        <v>220</v>
      </c>
      <c r="E166" s="141" t="str">
        <f>IF(NOT(SUM(F166,G166,H166,I166)=0),SUM(F166,G166,H166,I166),"нд")</f>
        <v>нд</v>
      </c>
      <c r="F166" s="141" t="s">
        <v>220</v>
      </c>
      <c r="G166" s="141" t="s">
        <v>220</v>
      </c>
      <c r="H166" s="141" t="s">
        <v>220</v>
      </c>
      <c r="I166" s="141" t="s">
        <v>220</v>
      </c>
      <c r="J166" s="141" t="s">
        <v>220</v>
      </c>
    </row>
    <row r="167" spans="1:10" s="53" customFormat="1" ht="11.25" customHeight="1">
      <c r="A167" s="198" t="s">
        <v>208</v>
      </c>
      <c r="B167" s="171" t="s">
        <v>348</v>
      </c>
      <c r="C167" s="200" t="s">
        <v>349</v>
      </c>
      <c r="D167" s="141" t="s">
        <v>220</v>
      </c>
      <c r="E167" s="141" t="str">
        <f>IF(NOT(SUM(F167,G167,H167,I167)=0),SUM(F167,G167,H167,I167),"нд")</f>
        <v>нд</v>
      </c>
      <c r="F167" s="141" t="s">
        <v>220</v>
      </c>
      <c r="G167" s="141" t="s">
        <v>220</v>
      </c>
      <c r="H167" s="141" t="s">
        <v>220</v>
      </c>
      <c r="I167" s="141" t="s">
        <v>220</v>
      </c>
      <c r="J167" s="141" t="s">
        <v>220</v>
      </c>
    </row>
    <row r="168" spans="1:10" s="53" customFormat="1" ht="11.25" customHeight="1">
      <c r="A168" s="198" t="s">
        <v>208</v>
      </c>
      <c r="B168" s="171" t="s">
        <v>350</v>
      </c>
      <c r="C168" s="201" t="s">
        <v>351</v>
      </c>
      <c r="D168" s="141" t="s">
        <v>220</v>
      </c>
      <c r="E168" s="141" t="str">
        <f>IF(NOT(SUM(F168,G168,H168,I168)=0),SUM(F168,G168,H168,I168),"нд")</f>
        <v>нд</v>
      </c>
      <c r="F168" s="141" t="s">
        <v>220</v>
      </c>
      <c r="G168" s="141" t="s">
        <v>220</v>
      </c>
      <c r="H168" s="141" t="s">
        <v>220</v>
      </c>
      <c r="I168" s="141" t="s">
        <v>220</v>
      </c>
      <c r="J168" s="141" t="s">
        <v>220</v>
      </c>
    </row>
    <row r="169" spans="1:10" s="53" customFormat="1" ht="11.25" customHeight="1">
      <c r="A169" s="81" t="s">
        <v>352</v>
      </c>
      <c r="B169" s="82" t="s">
        <v>81</v>
      </c>
      <c r="C169" s="154" t="s">
        <v>219</v>
      </c>
      <c r="D169" s="132" t="str">
        <f aca="true" t="shared" si="65" ref="D169:J169">IF(NOT(SUM(D170)=0),SUM(D170),"нд")</f>
        <v>нд</v>
      </c>
      <c r="E169" s="132">
        <f>IF(NOT(SUM(E170)=0),SUM(E170),"нд")</f>
        <v>2.395</v>
      </c>
      <c r="F169" s="132" t="str">
        <f t="shared" si="65"/>
        <v>нд</v>
      </c>
      <c r="G169" s="132" t="str">
        <f t="shared" si="65"/>
        <v>нд</v>
      </c>
      <c r="H169" s="132">
        <f t="shared" si="65"/>
        <v>2.395</v>
      </c>
      <c r="I169" s="132" t="str">
        <f t="shared" si="65"/>
        <v>нд</v>
      </c>
      <c r="J169" s="132" t="str">
        <f t="shared" si="65"/>
        <v>нд</v>
      </c>
    </row>
    <row r="170" spans="1:10" s="53" customFormat="1" ht="11.25" customHeight="1">
      <c r="A170" s="198" t="s">
        <v>209</v>
      </c>
      <c r="B170" s="202" t="s">
        <v>353</v>
      </c>
      <c r="C170" s="159" t="s">
        <v>354</v>
      </c>
      <c r="D170" s="83" t="s">
        <v>220</v>
      </c>
      <c r="E170" s="141">
        <f>IF(NOT(SUM(F170,G170,H170,I170)=0),SUM(F170,G170,H170,I170),"нд")</f>
        <v>2.395</v>
      </c>
      <c r="F170" s="83" t="s">
        <v>220</v>
      </c>
      <c r="G170" s="141" t="s">
        <v>220</v>
      </c>
      <c r="H170" s="152">
        <f>1.996+0.399</f>
        <v>2.395</v>
      </c>
      <c r="I170" s="141" t="s">
        <v>220</v>
      </c>
      <c r="J170" s="83" t="s">
        <v>220</v>
      </c>
    </row>
    <row r="171" spans="1:10" s="53" customFormat="1" ht="11.25" customHeight="1">
      <c r="A171" s="87" t="s">
        <v>86</v>
      </c>
      <c r="B171" s="88" t="s">
        <v>355</v>
      </c>
      <c r="C171" s="157" t="s">
        <v>219</v>
      </c>
      <c r="D171" s="135">
        <f aca="true" t="shared" si="66" ref="D171:J171">IF(NOT(SUM(D172,D175)=0),SUM(D172,D175),"нд")</f>
        <v>0.349</v>
      </c>
      <c r="E171" s="135">
        <f t="shared" si="66"/>
        <v>13.344999999999999</v>
      </c>
      <c r="F171" s="135" t="str">
        <f t="shared" si="66"/>
        <v>нд</v>
      </c>
      <c r="G171" s="135" t="str">
        <f t="shared" si="66"/>
        <v>нд</v>
      </c>
      <c r="H171" s="135">
        <f t="shared" si="66"/>
        <v>4.531</v>
      </c>
      <c r="I171" s="135">
        <f t="shared" si="66"/>
        <v>8.814</v>
      </c>
      <c r="J171" s="135" t="str">
        <f t="shared" si="66"/>
        <v>нд</v>
      </c>
    </row>
    <row r="172" spans="1:10" s="53" customFormat="1" ht="11.25" customHeight="1">
      <c r="A172" s="186" t="s">
        <v>356</v>
      </c>
      <c r="B172" s="80" t="s">
        <v>80</v>
      </c>
      <c r="C172" s="138" t="s">
        <v>219</v>
      </c>
      <c r="D172" s="138" t="str">
        <f aca="true" t="shared" si="67" ref="D172:J172">IF(NOT(SUM(D173:D174)=0),SUM(D173:D174),"нд")</f>
        <v>нд</v>
      </c>
      <c r="E172" s="138">
        <f t="shared" si="67"/>
        <v>4.531</v>
      </c>
      <c r="F172" s="138" t="str">
        <f t="shared" si="67"/>
        <v>нд</v>
      </c>
      <c r="G172" s="138" t="str">
        <f t="shared" si="67"/>
        <v>нд</v>
      </c>
      <c r="H172" s="138">
        <f t="shared" si="67"/>
        <v>4.531</v>
      </c>
      <c r="I172" s="138" t="str">
        <f t="shared" si="67"/>
        <v>нд</v>
      </c>
      <c r="J172" s="138" t="str">
        <f t="shared" si="67"/>
        <v>нд</v>
      </c>
    </row>
    <row r="173" spans="1:10" s="53" customFormat="1" ht="11.25" customHeight="1">
      <c r="A173" s="93" t="s">
        <v>356</v>
      </c>
      <c r="B173" s="188" t="s">
        <v>357</v>
      </c>
      <c r="C173" s="199" t="s">
        <v>358</v>
      </c>
      <c r="D173" s="83" t="s">
        <v>220</v>
      </c>
      <c r="E173" s="141">
        <f>IF(NOT(SUM(F173,G173,H173,I173)=0),SUM(F173,G173,H173,I173),"нд")</f>
        <v>4.531</v>
      </c>
      <c r="F173" s="83" t="s">
        <v>220</v>
      </c>
      <c r="G173" s="141" t="s">
        <v>220</v>
      </c>
      <c r="H173" s="151">
        <f>3.776+0.755</f>
        <v>4.531</v>
      </c>
      <c r="I173" s="141" t="s">
        <v>220</v>
      </c>
      <c r="J173" s="83" t="s">
        <v>220</v>
      </c>
    </row>
    <row r="174" spans="1:10" s="53" customFormat="1" ht="11.25" customHeight="1">
      <c r="A174" s="93" t="s">
        <v>356</v>
      </c>
      <c r="B174" s="203" t="s">
        <v>359</v>
      </c>
      <c r="C174" s="176" t="s">
        <v>360</v>
      </c>
      <c r="D174" s="141" t="s">
        <v>220</v>
      </c>
      <c r="E174" s="141" t="str">
        <f>IF(NOT(SUM(F174,G174,H174,I174)=0),SUM(F174,G174,H174,I174),"нд")</f>
        <v>нд</v>
      </c>
      <c r="F174" s="141" t="s">
        <v>220</v>
      </c>
      <c r="G174" s="141" t="s">
        <v>220</v>
      </c>
      <c r="H174" s="141" t="s">
        <v>220</v>
      </c>
      <c r="I174" s="141" t="s">
        <v>220</v>
      </c>
      <c r="J174" s="141" t="s">
        <v>220</v>
      </c>
    </row>
    <row r="175" spans="1:10" s="53" customFormat="1" ht="11.25" customHeight="1">
      <c r="A175" s="204" t="s">
        <v>361</v>
      </c>
      <c r="B175" s="82" t="s">
        <v>81</v>
      </c>
      <c r="C175" s="154" t="s">
        <v>219</v>
      </c>
      <c r="D175" s="145">
        <f aca="true" t="shared" si="68" ref="D175:J175">IF(NOT(SUM(D176:D177)=0),SUM(D176:D177),"нд")</f>
        <v>0.349</v>
      </c>
      <c r="E175" s="145">
        <f t="shared" si="68"/>
        <v>8.814</v>
      </c>
      <c r="F175" s="145" t="str">
        <f t="shared" si="68"/>
        <v>нд</v>
      </c>
      <c r="G175" s="145" t="str">
        <f t="shared" si="68"/>
        <v>нд</v>
      </c>
      <c r="H175" s="145" t="str">
        <f t="shared" si="68"/>
        <v>нд</v>
      </c>
      <c r="I175" s="145">
        <f t="shared" si="68"/>
        <v>8.814</v>
      </c>
      <c r="J175" s="145" t="str">
        <f t="shared" si="68"/>
        <v>нд</v>
      </c>
    </row>
    <row r="176" spans="1:10" s="53" customFormat="1" ht="11.25" customHeight="1">
      <c r="A176" s="170" t="s">
        <v>362</v>
      </c>
      <c r="B176" s="181" t="s">
        <v>363</v>
      </c>
      <c r="C176" s="205" t="s">
        <v>364</v>
      </c>
      <c r="D176" s="151">
        <f>0.349</f>
        <v>0.349</v>
      </c>
      <c r="E176" s="141">
        <f>IF(NOT(SUM(F176,G176,H176,I176)=0),SUM(F176,G176,H176,I176),"нд")</f>
        <v>8.814</v>
      </c>
      <c r="F176" s="83" t="s">
        <v>220</v>
      </c>
      <c r="G176" s="141" t="s">
        <v>220</v>
      </c>
      <c r="H176" s="141" t="s">
        <v>220</v>
      </c>
      <c r="I176" s="151">
        <f>7.345+1.469</f>
        <v>8.814</v>
      </c>
      <c r="J176" s="83" t="s">
        <v>220</v>
      </c>
    </row>
    <row r="177" spans="1:10" s="53" customFormat="1" ht="11.25" customHeight="1">
      <c r="A177" s="170" t="s">
        <v>362</v>
      </c>
      <c r="B177" s="165" t="s">
        <v>365</v>
      </c>
      <c r="C177" s="159" t="s">
        <v>366</v>
      </c>
      <c r="D177" s="141" t="s">
        <v>220</v>
      </c>
      <c r="E177" s="141" t="str">
        <f>IF(NOT(SUM(F177,G177,H177,I177)=0),SUM(F177,G177,H177,I177),"нд")</f>
        <v>нд</v>
      </c>
      <c r="F177" s="141" t="s">
        <v>220</v>
      </c>
      <c r="G177" s="141" t="s">
        <v>220</v>
      </c>
      <c r="H177" s="141" t="s">
        <v>220</v>
      </c>
      <c r="I177" s="141" t="s">
        <v>220</v>
      </c>
      <c r="J177" s="141" t="s">
        <v>220</v>
      </c>
    </row>
    <row r="178" spans="1:10" s="53" customFormat="1" ht="11.25" customHeight="1">
      <c r="A178" s="85" t="s">
        <v>196</v>
      </c>
      <c r="B178" s="86" t="s">
        <v>197</v>
      </c>
      <c r="C178" s="156" t="s">
        <v>219</v>
      </c>
      <c r="D178" s="134" t="str">
        <f aca="true" t="shared" si="69" ref="D178:J178">IF(NOT(SUM(D179)=0),SUM(D179),"нд")</f>
        <v>нд</v>
      </c>
      <c r="E178" s="134" t="str">
        <f>IF(NOT(SUM(E179)=0),SUM(E179),"нд")</f>
        <v>нд</v>
      </c>
      <c r="F178" s="134" t="str">
        <f t="shared" si="69"/>
        <v>нд</v>
      </c>
      <c r="G178" s="134" t="str">
        <f t="shared" si="69"/>
        <v>нд</v>
      </c>
      <c r="H178" s="134" t="str">
        <f t="shared" si="69"/>
        <v>нд</v>
      </c>
      <c r="I178" s="134" t="str">
        <f t="shared" si="69"/>
        <v>нд</v>
      </c>
      <c r="J178" s="134" t="str">
        <f t="shared" si="69"/>
        <v>нд</v>
      </c>
    </row>
    <row r="179" spans="1:10" s="53" customFormat="1" ht="11.25" customHeight="1">
      <c r="A179" s="83" t="s">
        <v>220</v>
      </c>
      <c r="B179" s="83" t="s">
        <v>220</v>
      </c>
      <c r="C179" s="83" t="s">
        <v>220</v>
      </c>
      <c r="D179" s="83" t="s">
        <v>220</v>
      </c>
      <c r="E179" s="141" t="str">
        <f>IF(NOT(SUM(F179,G179,H179,I179)=0),SUM(F179,G179,H179,I179),"нд")</f>
        <v>нд</v>
      </c>
      <c r="F179" s="83" t="s">
        <v>220</v>
      </c>
      <c r="G179" s="83" t="s">
        <v>220</v>
      </c>
      <c r="H179" s="83" t="s">
        <v>220</v>
      </c>
      <c r="I179" s="83" t="s">
        <v>220</v>
      </c>
      <c r="J179" s="83" t="s">
        <v>220</v>
      </c>
    </row>
    <row r="180" spans="1:10" s="53" customFormat="1" ht="11.25" customHeight="1">
      <c r="A180" s="85" t="s">
        <v>198</v>
      </c>
      <c r="B180" s="86" t="s">
        <v>199</v>
      </c>
      <c r="C180" s="156" t="s">
        <v>219</v>
      </c>
      <c r="D180" s="134" t="str">
        <f aca="true" t="shared" si="70" ref="D180:J180">IF(NOT(SUM(D181,D190)=0),SUM(D181,D190),"нд")</f>
        <v>нд</v>
      </c>
      <c r="E180" s="134">
        <f t="shared" si="70"/>
        <v>0.29000000000000004</v>
      </c>
      <c r="F180" s="134" t="str">
        <f t="shared" si="70"/>
        <v>нд</v>
      </c>
      <c r="G180" s="134">
        <f t="shared" si="70"/>
        <v>0.29000000000000004</v>
      </c>
      <c r="H180" s="134" t="str">
        <f t="shared" si="70"/>
        <v>нд</v>
      </c>
      <c r="I180" s="134" t="str">
        <f t="shared" si="70"/>
        <v>нд</v>
      </c>
      <c r="J180" s="134" t="str">
        <f t="shared" si="70"/>
        <v>нд</v>
      </c>
    </row>
    <row r="181" spans="1:10" s="53" customFormat="1" ht="11.25" customHeight="1">
      <c r="A181" s="87" t="s">
        <v>200</v>
      </c>
      <c r="B181" s="88" t="s">
        <v>201</v>
      </c>
      <c r="C181" s="157" t="s">
        <v>219</v>
      </c>
      <c r="D181" s="135" t="str">
        <f>IF(NOT(SUM(D182,D189)=0),SUM(D182,D189),"нд")</f>
        <v>нд</v>
      </c>
      <c r="E181" s="135">
        <f>IF(NOT(SUM(E182,E188)=0),SUM(E182,E188),"нд")</f>
        <v>0.29000000000000004</v>
      </c>
      <c r="F181" s="135" t="str">
        <f>IF(NOT(SUM(F182,F189)=0),SUM(F182,F189),"нд")</f>
        <v>нд</v>
      </c>
      <c r="G181" s="135">
        <f>IF(NOT(SUM(G182,G189)=0),SUM(G182,G189),"нд")</f>
        <v>0.29000000000000004</v>
      </c>
      <c r="H181" s="135" t="str">
        <f>IF(NOT(SUM(H182,H189)=0),SUM(H182,H189),"нд")</f>
        <v>нд</v>
      </c>
      <c r="I181" s="135" t="str">
        <f>IF(NOT(SUM(I182,I189)=0),SUM(I182,I189),"нд")</f>
        <v>нд</v>
      </c>
      <c r="J181" s="135" t="str">
        <f>IF(NOT(SUM(J182,J189)=0),SUM(J182,J189),"нд")</f>
        <v>нд</v>
      </c>
    </row>
    <row r="182" spans="1:10" s="53" customFormat="1" ht="11.25" customHeight="1">
      <c r="A182" s="186" t="s">
        <v>367</v>
      </c>
      <c r="B182" s="80" t="s">
        <v>80</v>
      </c>
      <c r="C182" s="138" t="s">
        <v>219</v>
      </c>
      <c r="D182" s="138" t="str">
        <f aca="true" t="shared" si="71" ref="D182:J182">IF(NOT(SUM(D183:D187)=0),SUM(D183:D187),"нд")</f>
        <v>нд</v>
      </c>
      <c r="E182" s="138">
        <f t="shared" si="71"/>
        <v>0.154</v>
      </c>
      <c r="F182" s="138" t="str">
        <f t="shared" si="71"/>
        <v>нд</v>
      </c>
      <c r="G182" s="138">
        <f t="shared" si="71"/>
        <v>0.154</v>
      </c>
      <c r="H182" s="138" t="str">
        <f t="shared" si="71"/>
        <v>нд</v>
      </c>
      <c r="I182" s="138" t="str">
        <f t="shared" si="71"/>
        <v>нд</v>
      </c>
      <c r="J182" s="138" t="str">
        <f t="shared" si="71"/>
        <v>нд</v>
      </c>
    </row>
    <row r="183" spans="1:10" s="53" customFormat="1" ht="11.25" customHeight="1">
      <c r="A183" s="206" t="s">
        <v>367</v>
      </c>
      <c r="B183" s="188" t="s">
        <v>368</v>
      </c>
      <c r="C183" s="200" t="s">
        <v>369</v>
      </c>
      <c r="D183" s="83" t="s">
        <v>220</v>
      </c>
      <c r="E183" s="141">
        <f aca="true" t="shared" si="72" ref="E183:E189">IF(NOT(SUM(F183,G183,H183,I183)=0),SUM(F183,G183,H183,I183),"нд")</f>
        <v>0.05</v>
      </c>
      <c r="F183" s="83" t="s">
        <v>220</v>
      </c>
      <c r="G183" s="151">
        <v>0.05</v>
      </c>
      <c r="H183" s="83" t="s">
        <v>220</v>
      </c>
      <c r="I183" s="83" t="s">
        <v>220</v>
      </c>
      <c r="J183" s="83" t="s">
        <v>220</v>
      </c>
    </row>
    <row r="184" spans="1:10" s="53" customFormat="1" ht="11.25" customHeight="1">
      <c r="A184" s="206" t="s">
        <v>367</v>
      </c>
      <c r="B184" s="188" t="s">
        <v>370</v>
      </c>
      <c r="C184" s="200" t="s">
        <v>371</v>
      </c>
      <c r="D184" s="83" t="s">
        <v>220</v>
      </c>
      <c r="E184" s="141">
        <f t="shared" si="72"/>
        <v>0.052</v>
      </c>
      <c r="F184" s="83" t="s">
        <v>220</v>
      </c>
      <c r="G184" s="151">
        <v>0.052</v>
      </c>
      <c r="H184" s="83" t="s">
        <v>220</v>
      </c>
      <c r="I184" s="83" t="s">
        <v>220</v>
      </c>
      <c r="J184" s="83" t="s">
        <v>220</v>
      </c>
    </row>
    <row r="185" spans="1:10" s="53" customFormat="1" ht="11.25" customHeight="1">
      <c r="A185" s="206" t="s">
        <v>367</v>
      </c>
      <c r="B185" s="188" t="s">
        <v>372</v>
      </c>
      <c r="C185" s="200" t="s">
        <v>373</v>
      </c>
      <c r="D185" s="83" t="s">
        <v>220</v>
      </c>
      <c r="E185" s="141">
        <f t="shared" si="72"/>
        <v>0.052</v>
      </c>
      <c r="F185" s="83" t="s">
        <v>220</v>
      </c>
      <c r="G185" s="151">
        <v>0.052</v>
      </c>
      <c r="H185" s="83" t="s">
        <v>220</v>
      </c>
      <c r="I185" s="83" t="s">
        <v>220</v>
      </c>
      <c r="J185" s="83" t="s">
        <v>220</v>
      </c>
    </row>
    <row r="186" spans="1:10" s="53" customFormat="1" ht="11.25" customHeight="1">
      <c r="A186" s="206" t="s">
        <v>367</v>
      </c>
      <c r="B186" s="171" t="s">
        <v>374</v>
      </c>
      <c r="C186" s="159" t="s">
        <v>375</v>
      </c>
      <c r="D186" s="141" t="s">
        <v>220</v>
      </c>
      <c r="E186" s="141" t="str">
        <f t="shared" si="72"/>
        <v>нд</v>
      </c>
      <c r="F186" s="141" t="s">
        <v>220</v>
      </c>
      <c r="G186" s="141" t="s">
        <v>220</v>
      </c>
      <c r="H186" s="141" t="s">
        <v>220</v>
      </c>
      <c r="I186" s="141" t="s">
        <v>220</v>
      </c>
      <c r="J186" s="141" t="s">
        <v>220</v>
      </c>
    </row>
    <row r="187" spans="1:10" s="53" customFormat="1" ht="11.25" customHeight="1">
      <c r="A187" s="206" t="s">
        <v>367</v>
      </c>
      <c r="B187" s="171" t="s">
        <v>376</v>
      </c>
      <c r="C187" s="159" t="s">
        <v>377</v>
      </c>
      <c r="D187" s="141" t="s">
        <v>220</v>
      </c>
      <c r="E187" s="141" t="str">
        <f t="shared" si="72"/>
        <v>нд</v>
      </c>
      <c r="F187" s="141" t="s">
        <v>220</v>
      </c>
      <c r="G187" s="141" t="s">
        <v>220</v>
      </c>
      <c r="H187" s="141" t="s">
        <v>220</v>
      </c>
      <c r="I187" s="141" t="s">
        <v>220</v>
      </c>
      <c r="J187" s="141" t="s">
        <v>220</v>
      </c>
    </row>
    <row r="188" spans="1:10" s="53" customFormat="1" ht="11.25" customHeight="1">
      <c r="A188" s="204" t="s">
        <v>378</v>
      </c>
      <c r="B188" s="82" t="s">
        <v>81</v>
      </c>
      <c r="C188" s="154" t="s">
        <v>219</v>
      </c>
      <c r="D188" s="145" t="str">
        <f aca="true" t="shared" si="73" ref="D188:J188">IF(NOT(SUM(D189)=0),SUM(D189),"нд")</f>
        <v>нд</v>
      </c>
      <c r="E188" s="145">
        <f>IF(NOT(SUM(E189)=0),SUM(E189),"нд")</f>
        <v>0.136</v>
      </c>
      <c r="F188" s="145" t="str">
        <f t="shared" si="73"/>
        <v>нд</v>
      </c>
      <c r="G188" s="145">
        <f t="shared" si="73"/>
        <v>0.136</v>
      </c>
      <c r="H188" s="145" t="str">
        <f t="shared" si="73"/>
        <v>нд</v>
      </c>
      <c r="I188" s="145" t="str">
        <f t="shared" si="73"/>
        <v>нд</v>
      </c>
      <c r="J188" s="145" t="str">
        <f t="shared" si="73"/>
        <v>нд</v>
      </c>
    </row>
    <row r="189" spans="1:10" s="53" customFormat="1" ht="11.25" customHeight="1">
      <c r="A189" s="206" t="s">
        <v>378</v>
      </c>
      <c r="B189" s="188" t="s">
        <v>379</v>
      </c>
      <c r="C189" s="207" t="s">
        <v>380</v>
      </c>
      <c r="D189" s="83" t="s">
        <v>220</v>
      </c>
      <c r="E189" s="141">
        <f t="shared" si="72"/>
        <v>0.136</v>
      </c>
      <c r="F189" s="83" t="s">
        <v>220</v>
      </c>
      <c r="G189" s="151">
        <v>0.136</v>
      </c>
      <c r="H189" s="83" t="s">
        <v>220</v>
      </c>
      <c r="I189" s="83" t="s">
        <v>220</v>
      </c>
      <c r="J189" s="83" t="s">
        <v>220</v>
      </c>
    </row>
    <row r="190" spans="1:10" s="53" customFormat="1" ht="11.25" customHeight="1">
      <c r="A190" s="87" t="s">
        <v>202</v>
      </c>
      <c r="B190" s="88" t="s">
        <v>82</v>
      </c>
      <c r="C190" s="157" t="s">
        <v>219</v>
      </c>
      <c r="D190" s="135" t="str">
        <f aca="true" t="shared" si="74" ref="D190:J190">IF(NOT(SUM(D193)=0),SUM(D193),"нд")</f>
        <v>нд</v>
      </c>
      <c r="E190" s="135" t="str">
        <f t="shared" si="74"/>
        <v>нд</v>
      </c>
      <c r="F190" s="135" t="str">
        <f t="shared" si="74"/>
        <v>нд</v>
      </c>
      <c r="G190" s="135" t="str">
        <f t="shared" si="74"/>
        <v>нд</v>
      </c>
      <c r="H190" s="135" t="str">
        <f t="shared" si="74"/>
        <v>нд</v>
      </c>
      <c r="I190" s="135" t="str">
        <f t="shared" si="74"/>
        <v>нд</v>
      </c>
      <c r="J190" s="135" t="str">
        <f t="shared" si="74"/>
        <v>нд</v>
      </c>
    </row>
    <row r="191" spans="1:10" s="53" customFormat="1" ht="11.25" customHeight="1">
      <c r="A191" s="208" t="s">
        <v>381</v>
      </c>
      <c r="B191" s="209" t="s">
        <v>80</v>
      </c>
      <c r="C191" s="210" t="s">
        <v>219</v>
      </c>
      <c r="D191" s="148" t="str">
        <f aca="true" t="shared" si="75" ref="D191:J191">IF(NOT(SUM(D193)=0),SUM(D193),"нд")</f>
        <v>нд</v>
      </c>
      <c r="E191" s="148" t="str">
        <f t="shared" si="75"/>
        <v>нд</v>
      </c>
      <c r="F191" s="148" t="str">
        <f t="shared" si="75"/>
        <v>нд</v>
      </c>
      <c r="G191" s="148" t="str">
        <f t="shared" si="75"/>
        <v>нд</v>
      </c>
      <c r="H191" s="148" t="str">
        <f t="shared" si="75"/>
        <v>нд</v>
      </c>
      <c r="I191" s="148" t="str">
        <f t="shared" si="75"/>
        <v>нд</v>
      </c>
      <c r="J191" s="148" t="str">
        <f t="shared" si="75"/>
        <v>нд</v>
      </c>
    </row>
    <row r="192" spans="1:10" s="53" customFormat="1" ht="11.25" customHeight="1">
      <c r="A192" s="211" t="s">
        <v>381</v>
      </c>
      <c r="B192" s="160" t="s">
        <v>382</v>
      </c>
      <c r="C192" s="175" t="s">
        <v>383</v>
      </c>
      <c r="D192" s="83" t="s">
        <v>220</v>
      </c>
      <c r="E192" s="141" t="str">
        <f>IF(NOT(SUM(F192,G192,H192,I192)=0),SUM(F192,G192,H192,I192),"нд")</f>
        <v>нд</v>
      </c>
      <c r="F192" s="83" t="s">
        <v>220</v>
      </c>
      <c r="G192" s="83" t="s">
        <v>220</v>
      </c>
      <c r="H192" s="83" t="s">
        <v>220</v>
      </c>
      <c r="I192" s="83" t="s">
        <v>220</v>
      </c>
      <c r="J192" s="83" t="s">
        <v>220</v>
      </c>
    </row>
    <row r="193" spans="1:10" s="53" customFormat="1" ht="11.25" customHeight="1" thickBot="1">
      <c r="A193" s="212" t="s">
        <v>381</v>
      </c>
      <c r="B193" s="213" t="s">
        <v>384</v>
      </c>
      <c r="C193" s="214" t="s">
        <v>385</v>
      </c>
      <c r="D193" s="149" t="s">
        <v>220</v>
      </c>
      <c r="E193" s="215" t="str">
        <f>IF(NOT(SUM(F193,G193,H193,I193)=0),SUM(F193,G193,H193,I193),"нд")</f>
        <v>нд</v>
      </c>
      <c r="F193" s="149" t="s">
        <v>220</v>
      </c>
      <c r="G193" s="149" t="s">
        <v>220</v>
      </c>
      <c r="H193" s="149" t="s">
        <v>220</v>
      </c>
      <c r="I193" s="149" t="s">
        <v>220</v>
      </c>
      <c r="J193" s="149" t="s">
        <v>220</v>
      </c>
    </row>
    <row r="194" spans="1:10" s="53" customFormat="1" ht="11.2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</row>
    <row r="196" spans="1:8" ht="12.75">
      <c r="A196" s="56" t="s">
        <v>83</v>
      </c>
      <c r="B196" s="68"/>
      <c r="C196" s="57"/>
      <c r="D196" s="57"/>
      <c r="E196" s="57"/>
      <c r="F196" s="57"/>
      <c r="G196" s="57"/>
      <c r="H196" s="57"/>
    </row>
    <row r="197" spans="1:8" ht="12.75">
      <c r="A197" s="58" t="s">
        <v>28</v>
      </c>
      <c r="B197" s="59"/>
      <c r="C197" s="59"/>
      <c r="D197" s="59"/>
      <c r="E197" s="59"/>
      <c r="F197" s="59"/>
      <c r="G197" s="59"/>
      <c r="H197" s="59"/>
    </row>
    <row r="198" spans="1:8" ht="12.75">
      <c r="A198" s="58" t="s">
        <v>218</v>
      </c>
      <c r="B198" s="60"/>
      <c r="C198" s="60"/>
      <c r="D198" s="59"/>
      <c r="E198" s="59"/>
      <c r="F198" s="59"/>
      <c r="G198" s="59"/>
      <c r="H198" s="59"/>
    </row>
    <row r="199" ht="18" customHeight="1">
      <c r="A199" s="61" t="s">
        <v>210</v>
      </c>
    </row>
  </sheetData>
  <sheetProtection/>
  <mergeCells count="17">
    <mergeCell ref="H17:H18"/>
    <mergeCell ref="I17:I18"/>
    <mergeCell ref="E19:E20"/>
    <mergeCell ref="F19:F20"/>
    <mergeCell ref="G19:G20"/>
    <mergeCell ref="H19:H20"/>
    <mergeCell ref="I19:I20"/>
    <mergeCell ref="C15:C20"/>
    <mergeCell ref="A5:J5"/>
    <mergeCell ref="A6:J6"/>
    <mergeCell ref="H11:J11"/>
    <mergeCell ref="A15:A20"/>
    <mergeCell ref="B15:B20"/>
    <mergeCell ref="E15:I15"/>
    <mergeCell ref="E16:I16"/>
    <mergeCell ref="F17:F18"/>
    <mergeCell ref="G17:G18"/>
  </mergeCells>
  <conditionalFormatting sqref="F107:F109 F112:F126 F128 F139 F131 F133 F135 F137 F142:F146 F179 F160 F162 F148 F150 F154 F156:F157 F169:F170 F173 F176 F183:F185 F189 F191:F193 F99:F105 F38 F47 F49 F54 F56 F58 F61 F41 F43 F51 F34 F36 F63 F88:F94">
    <cfRule type="cellIs" priority="18" dxfId="0" operator="notEqual">
      <formula>"нд"</formula>
    </cfRule>
  </conditionalFormatting>
  <conditionalFormatting sqref="F153">
    <cfRule type="cellIs" priority="17" dxfId="0" operator="notEqual">
      <formula>"нд"</formula>
    </cfRule>
  </conditionalFormatting>
  <conditionalFormatting sqref="G128 G139 G131 G133 G135 G137 G169 G142:G146 G179 G160 G162 G148 G150 G154 G156:G157 G191:G193 G38 G47 G49 G54 G56 G58 G61 G41 G43 G51 G34 G36 G63 G30 G99:G126 G88:G94">
    <cfRule type="cellIs" priority="16" dxfId="0" operator="notEqual">
      <formula>"нд"</formula>
    </cfRule>
  </conditionalFormatting>
  <conditionalFormatting sqref="G153">
    <cfRule type="cellIs" priority="15" dxfId="0" operator="notEqual">
      <formula>"нд"</formula>
    </cfRule>
  </conditionalFormatting>
  <conditionalFormatting sqref="E153">
    <cfRule type="cellIs" priority="7" dxfId="0" operator="notEqual">
      <formula>"нд"</formula>
    </cfRule>
  </conditionalFormatting>
  <conditionalFormatting sqref="J30">
    <cfRule type="cellIs" priority="1" dxfId="0" operator="notEqual">
      <formula>"нд"</formula>
    </cfRule>
  </conditionalFormatting>
  <conditionalFormatting sqref="H128 H139 H131 H133 H135 H137 H107:H126 H142:H146 H169 H189 H179 H160 H162 H148 H150 H154 H156:H157 H183:H185 H191:H193 H99:H105 H38 H47 H49 H54 H56 H58 H61 H41 H43 H51 H34 H36 H63 H30 H88:H94">
    <cfRule type="cellIs" priority="14" dxfId="0" operator="notEqual">
      <formula>"нд"</formula>
    </cfRule>
  </conditionalFormatting>
  <conditionalFormatting sqref="H153">
    <cfRule type="cellIs" priority="13" dxfId="0" operator="notEqual">
      <formula>"нд"</formula>
    </cfRule>
  </conditionalFormatting>
  <conditionalFormatting sqref="I143 I112:I126 I128 I139 I131 I133 I135 I137 I145:I146 I189 I169 I179 I160 I162 I148 I150 I154 I156:I157 I183:I185 I191:I193 I38 I47 I49 I54 I56 I58 I61 I41 I43 I51 I34 I36 I63 I30 I98:I109 I88:I94">
    <cfRule type="cellIs" priority="12" dxfId="0" operator="notEqual">
      <formula>"нд"</formula>
    </cfRule>
  </conditionalFormatting>
  <conditionalFormatting sqref="I153">
    <cfRule type="cellIs" priority="11" dxfId="0" operator="notEqual">
      <formula>"нд"</formula>
    </cfRule>
  </conditionalFormatting>
  <conditionalFormatting sqref="F30">
    <cfRule type="cellIs" priority="9" dxfId="0" operator="notEqual">
      <formula>"нд"</formula>
    </cfRule>
  </conditionalFormatting>
  <conditionalFormatting sqref="E169 E156 E143 E191 E30">
    <cfRule type="cellIs" priority="8" dxfId="0" operator="notEqual">
      <formula>"нд"</formula>
    </cfRule>
  </conditionalFormatting>
  <conditionalFormatting sqref="D107:D109 D112:D126 D128 D139 D131 D133 D135 D137 D142:D146 D179 D160 D162 D148 D150 D154 D156:D157 D169:D170 D173 D183:D185 D189 D191:D193 D99:D105 D38 D47 D49 D54 D56 D58 D61 D41 D43 D51 D34 D36 D63 D88:D94">
    <cfRule type="cellIs" priority="6" dxfId="0" operator="notEqual">
      <formula>"нд"</formula>
    </cfRule>
  </conditionalFormatting>
  <conditionalFormatting sqref="D153">
    <cfRule type="cellIs" priority="5" dxfId="0" operator="notEqual">
      <formula>"нд"</formula>
    </cfRule>
  </conditionalFormatting>
  <conditionalFormatting sqref="D30">
    <cfRule type="cellIs" priority="4" dxfId="0" operator="notEqual">
      <formula>"нд"</formula>
    </cfRule>
  </conditionalFormatting>
  <conditionalFormatting sqref="J107:J109 J112:J126 J128 J139 J131 J133 J135 J137 J142:J146 J179 J160 J162 J148 J150 J154 J156:J157 J169:J170 J173 J176 J183:J185 J189 J191:J193 J99:J105 J38 J47 J49 J54 J56 J58 J61 J41 J43 J51 J34 J36 J63 J88:J94">
    <cfRule type="cellIs" priority="3" dxfId="0" operator="notEqual">
      <formula>"нд"</formula>
    </cfRule>
  </conditionalFormatting>
  <conditionalFormatting sqref="J153">
    <cfRule type="cellIs" priority="2" dxfId="0" operator="notEqual">
      <formula>"нд"</formula>
    </cfRule>
  </conditionalFormatting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V35"/>
  <sheetViews>
    <sheetView zoomScaleSheetLayoutView="100" zoomScalePageLayoutView="0" workbookViewId="0" topLeftCell="A1">
      <selection activeCell="A34" sqref="A34:H34"/>
    </sheetView>
  </sheetViews>
  <sheetFormatPr defaultColWidth="1.37890625" defaultRowHeight="12.75"/>
  <cols>
    <col min="1" max="1" width="7.125" style="1" customWidth="1"/>
    <col min="2" max="2" width="34.125" style="1" customWidth="1"/>
    <col min="3" max="7" width="9.625" style="1" customWidth="1"/>
    <col min="8" max="8" width="11.875" style="1" customWidth="1"/>
    <col min="9" max="16384" width="1.37890625" style="1" customWidth="1"/>
  </cols>
  <sheetData>
    <row r="1" spans="7:8" ht="12.75">
      <c r="G1" s="2"/>
      <c r="H1" s="3" t="s">
        <v>96</v>
      </c>
    </row>
    <row r="2" spans="7:8" ht="12.75">
      <c r="G2" s="2"/>
      <c r="H2" s="3"/>
    </row>
    <row r="3" spans="1:74" s="11" customFormat="1" ht="25.5" customHeight="1">
      <c r="A3" s="280" t="s">
        <v>392</v>
      </c>
      <c r="B3" s="280"/>
      <c r="C3" s="280"/>
      <c r="D3" s="280"/>
      <c r="E3" s="280"/>
      <c r="F3" s="280"/>
      <c r="G3" s="280"/>
      <c r="H3" s="28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="6" customFormat="1" ht="12"/>
    <row r="5" spans="1:8" s="7" customFormat="1" ht="12">
      <c r="A5" s="14" t="s">
        <v>2</v>
      </c>
      <c r="B5" s="14" t="s">
        <v>35</v>
      </c>
      <c r="C5" s="281" t="s">
        <v>20</v>
      </c>
      <c r="D5" s="282"/>
      <c r="E5" s="282"/>
      <c r="F5" s="282"/>
      <c r="G5" s="282"/>
      <c r="H5" s="14" t="s">
        <v>27</v>
      </c>
    </row>
    <row r="6" spans="1:8" s="7" customFormat="1" ht="12">
      <c r="A6" s="16"/>
      <c r="B6" s="16"/>
      <c r="C6" s="19" t="s">
        <v>16</v>
      </c>
      <c r="D6" s="19" t="s">
        <v>17</v>
      </c>
      <c r="E6" s="19" t="s">
        <v>18</v>
      </c>
      <c r="F6" s="19" t="s">
        <v>32</v>
      </c>
      <c r="G6" s="19" t="s">
        <v>21</v>
      </c>
      <c r="H6" s="16" t="s">
        <v>38</v>
      </c>
    </row>
    <row r="7" spans="1:8" s="7" customFormat="1" ht="18" customHeight="1">
      <c r="A7" s="16"/>
      <c r="B7" s="16"/>
      <c r="C7" s="14" t="s">
        <v>29</v>
      </c>
      <c r="D7" s="15" t="s">
        <v>19</v>
      </c>
      <c r="E7" s="16" t="s">
        <v>19</v>
      </c>
      <c r="F7" s="16" t="s">
        <v>101</v>
      </c>
      <c r="G7" s="16" t="s">
        <v>101</v>
      </c>
      <c r="H7" s="16"/>
    </row>
    <row r="8" spans="1:8" s="8" customFormat="1" ht="12">
      <c r="A8" s="17" t="s">
        <v>0</v>
      </c>
      <c r="B8" s="18" t="s">
        <v>39</v>
      </c>
      <c r="C8" s="70">
        <f>C9+C20+C21+C22</f>
        <v>46.724</v>
      </c>
      <c r="D8" s="70">
        <f>D9+D20+D21+D22</f>
        <v>0</v>
      </c>
      <c r="E8" s="70">
        <f>E9+E20+E21+E22</f>
        <v>0.29</v>
      </c>
      <c r="F8" s="70">
        <f>F9+F20+F21+F22</f>
        <v>19.104</v>
      </c>
      <c r="G8" s="70">
        <f>G9+G20+G21+G22</f>
        <v>27.33</v>
      </c>
      <c r="H8" s="72"/>
    </row>
    <row r="9" spans="1:8" s="8" customFormat="1" ht="12">
      <c r="A9" s="17" t="s">
        <v>4</v>
      </c>
      <c r="B9" s="18" t="s">
        <v>40</v>
      </c>
      <c r="C9" s="70">
        <f>C10+C19</f>
        <v>25.933999999999997</v>
      </c>
      <c r="D9" s="71">
        <f>D10+D19</f>
        <v>0</v>
      </c>
      <c r="E9" s="71">
        <f>E10+E19</f>
        <v>0.128</v>
      </c>
      <c r="F9" s="71">
        <f>F10+F19</f>
        <v>15.921</v>
      </c>
      <c r="G9" s="71">
        <f>G10+G19</f>
        <v>9.885</v>
      </c>
      <c r="H9" s="72"/>
    </row>
    <row r="10" spans="1:8" s="9" customFormat="1" ht="12">
      <c r="A10" s="283" t="s">
        <v>47</v>
      </c>
      <c r="B10" s="20" t="s">
        <v>41</v>
      </c>
      <c r="C10" s="285">
        <f>D10+E10+F10+G10</f>
        <v>25.933999999999997</v>
      </c>
      <c r="D10" s="287">
        <v>0</v>
      </c>
      <c r="E10" s="287">
        <v>0.128</v>
      </c>
      <c r="F10" s="287">
        <v>15.921</v>
      </c>
      <c r="G10" s="287">
        <f>22.776-12.891</f>
        <v>9.885</v>
      </c>
      <c r="H10" s="289"/>
    </row>
    <row r="11" spans="1:8" s="9" customFormat="1" ht="12">
      <c r="A11" s="284"/>
      <c r="B11" s="22" t="s">
        <v>42</v>
      </c>
      <c r="C11" s="286"/>
      <c r="D11" s="288"/>
      <c r="E11" s="288"/>
      <c r="F11" s="288"/>
      <c r="G11" s="288"/>
      <c r="H11" s="290"/>
    </row>
    <row r="12" spans="1:8" s="10" customFormat="1" ht="12">
      <c r="A12" s="17" t="s">
        <v>48</v>
      </c>
      <c r="B12" s="21" t="s">
        <v>43</v>
      </c>
      <c r="C12" s="71"/>
      <c r="D12" s="71"/>
      <c r="E12" s="71"/>
      <c r="F12" s="71"/>
      <c r="G12" s="71"/>
      <c r="H12" s="73"/>
    </row>
    <row r="13" spans="1:8" s="9" customFormat="1" ht="12">
      <c r="A13" s="283" t="s">
        <v>49</v>
      </c>
      <c r="B13" s="23" t="s">
        <v>44</v>
      </c>
      <c r="C13" s="285"/>
      <c r="D13" s="287"/>
      <c r="E13" s="287"/>
      <c r="F13" s="287"/>
      <c r="G13" s="287"/>
      <c r="H13" s="289"/>
    </row>
    <row r="14" spans="1:8" s="9" customFormat="1" ht="12">
      <c r="A14" s="284"/>
      <c r="B14" s="24" t="s">
        <v>45</v>
      </c>
      <c r="C14" s="286"/>
      <c r="D14" s="288"/>
      <c r="E14" s="288"/>
      <c r="F14" s="288"/>
      <c r="G14" s="288"/>
      <c r="H14" s="290"/>
    </row>
    <row r="15" spans="1:8" s="9" customFormat="1" ht="12">
      <c r="A15" s="283" t="s">
        <v>50</v>
      </c>
      <c r="B15" s="23" t="s">
        <v>44</v>
      </c>
      <c r="C15" s="285"/>
      <c r="D15" s="287"/>
      <c r="E15" s="287"/>
      <c r="F15" s="287"/>
      <c r="G15" s="287"/>
      <c r="H15" s="289"/>
    </row>
    <row r="16" spans="1:8" s="9" customFormat="1" ht="12">
      <c r="A16" s="284"/>
      <c r="B16" s="24" t="s">
        <v>46</v>
      </c>
      <c r="C16" s="286"/>
      <c r="D16" s="288"/>
      <c r="E16" s="288"/>
      <c r="F16" s="288"/>
      <c r="G16" s="288"/>
      <c r="H16" s="290"/>
    </row>
    <row r="17" spans="1:8" s="9" customFormat="1" ht="12">
      <c r="A17" s="283" t="s">
        <v>37</v>
      </c>
      <c r="B17" s="23" t="s">
        <v>44</v>
      </c>
      <c r="C17" s="285"/>
      <c r="D17" s="287"/>
      <c r="E17" s="287"/>
      <c r="F17" s="287"/>
      <c r="G17" s="287"/>
      <c r="H17" s="289"/>
    </row>
    <row r="18" spans="1:8" s="9" customFormat="1" ht="12">
      <c r="A18" s="284"/>
      <c r="B18" s="24" t="s">
        <v>51</v>
      </c>
      <c r="C18" s="286"/>
      <c r="D18" s="288"/>
      <c r="E18" s="288"/>
      <c r="F18" s="288"/>
      <c r="G18" s="288"/>
      <c r="H18" s="290"/>
    </row>
    <row r="19" spans="1:8" s="9" customFormat="1" ht="12">
      <c r="A19" s="25" t="s">
        <v>84</v>
      </c>
      <c r="B19" s="18" t="s">
        <v>85</v>
      </c>
      <c r="C19" s="74">
        <f>D19+E19+F19+G19</f>
        <v>0</v>
      </c>
      <c r="D19" s="75">
        <v>0</v>
      </c>
      <c r="E19" s="75">
        <v>0</v>
      </c>
      <c r="F19" s="75">
        <v>0</v>
      </c>
      <c r="G19" s="75">
        <v>0</v>
      </c>
      <c r="H19" s="76"/>
    </row>
    <row r="20" spans="1:8" s="10" customFormat="1" ht="12">
      <c r="A20" s="17" t="s">
        <v>5</v>
      </c>
      <c r="B20" s="21" t="s">
        <v>52</v>
      </c>
      <c r="C20" s="70">
        <f>D20+E20+F20+G20</f>
        <v>13.004</v>
      </c>
      <c r="D20" s="71">
        <v>0</v>
      </c>
      <c r="E20" s="71">
        <v>0.113</v>
      </c>
      <c r="F20" s="71">
        <v>0</v>
      </c>
      <c r="G20" s="71">
        <v>12.891</v>
      </c>
      <c r="H20" s="73"/>
    </row>
    <row r="21" spans="1:8" s="10" customFormat="1" ht="12">
      <c r="A21" s="17" t="s">
        <v>6</v>
      </c>
      <c r="B21" s="21" t="s">
        <v>53</v>
      </c>
      <c r="C21" s="70">
        <f>D21+E21+F21+G21</f>
        <v>7.786</v>
      </c>
      <c r="D21" s="70">
        <v>0</v>
      </c>
      <c r="E21" s="70">
        <v>0.049</v>
      </c>
      <c r="F21" s="70">
        <v>3.183</v>
      </c>
      <c r="G21" s="70">
        <v>4.554</v>
      </c>
      <c r="H21" s="72"/>
    </row>
    <row r="22" spans="1:8" s="10" customFormat="1" ht="12">
      <c r="A22" s="17" t="s">
        <v>7</v>
      </c>
      <c r="B22" s="21" t="s">
        <v>54</v>
      </c>
      <c r="C22" s="70">
        <f>C23+C24</f>
        <v>0</v>
      </c>
      <c r="D22" s="71">
        <f>D23+D24</f>
        <v>0</v>
      </c>
      <c r="E22" s="71">
        <f>E23+E24</f>
        <v>0</v>
      </c>
      <c r="F22" s="71">
        <f>F23+F24</f>
        <v>0</v>
      </c>
      <c r="G22" s="71">
        <f>G23+G24</f>
        <v>0</v>
      </c>
      <c r="H22" s="73"/>
    </row>
    <row r="23" spans="1:8" s="10" customFormat="1" ht="12">
      <c r="A23" s="17" t="s">
        <v>55</v>
      </c>
      <c r="B23" s="21" t="s">
        <v>73</v>
      </c>
      <c r="C23" s="71"/>
      <c r="D23" s="71"/>
      <c r="E23" s="71"/>
      <c r="F23" s="71"/>
      <c r="G23" s="71"/>
      <c r="H23" s="73"/>
    </row>
    <row r="24" spans="1:8" s="10" customFormat="1" ht="12">
      <c r="A24" s="283" t="s">
        <v>86</v>
      </c>
      <c r="B24" s="23" t="s">
        <v>87</v>
      </c>
      <c r="C24" s="285">
        <f>D24+E24+F24+G24</f>
        <v>0</v>
      </c>
      <c r="D24" s="287">
        <v>0</v>
      </c>
      <c r="E24" s="287">
        <v>0</v>
      </c>
      <c r="F24" s="287">
        <v>0</v>
      </c>
      <c r="G24" s="287">
        <v>0</v>
      </c>
      <c r="H24" s="289"/>
    </row>
    <row r="25" spans="1:8" s="10" customFormat="1" ht="12">
      <c r="A25" s="284"/>
      <c r="B25" s="24" t="s">
        <v>88</v>
      </c>
      <c r="C25" s="286"/>
      <c r="D25" s="288"/>
      <c r="E25" s="288"/>
      <c r="F25" s="288"/>
      <c r="G25" s="288"/>
      <c r="H25" s="290"/>
    </row>
    <row r="26" spans="1:8" s="10" customFormat="1" ht="12">
      <c r="A26" s="17" t="s">
        <v>8</v>
      </c>
      <c r="B26" s="21" t="s">
        <v>56</v>
      </c>
      <c r="C26" s="71"/>
      <c r="D26" s="71"/>
      <c r="E26" s="71"/>
      <c r="F26" s="71"/>
      <c r="G26" s="71"/>
      <c r="H26" s="73"/>
    </row>
    <row r="27" spans="1:8" s="10" customFormat="1" ht="12">
      <c r="A27" s="17" t="s">
        <v>9</v>
      </c>
      <c r="B27" s="21" t="s">
        <v>57</v>
      </c>
      <c r="C27" s="71"/>
      <c r="D27" s="71"/>
      <c r="E27" s="71"/>
      <c r="F27" s="71"/>
      <c r="G27" s="71"/>
      <c r="H27" s="73"/>
    </row>
    <row r="28" spans="1:8" s="10" customFormat="1" ht="12">
      <c r="A28" s="17" t="s">
        <v>10</v>
      </c>
      <c r="B28" s="21" t="s">
        <v>66</v>
      </c>
      <c r="C28" s="71"/>
      <c r="D28" s="71"/>
      <c r="E28" s="71"/>
      <c r="F28" s="71"/>
      <c r="G28" s="71"/>
      <c r="H28" s="73"/>
    </row>
    <row r="29" spans="1:8" s="10" customFormat="1" ht="12">
      <c r="A29" s="17" t="s">
        <v>58</v>
      </c>
      <c r="B29" s="21" t="s">
        <v>65</v>
      </c>
      <c r="C29" s="71"/>
      <c r="D29" s="71"/>
      <c r="E29" s="71"/>
      <c r="F29" s="71"/>
      <c r="G29" s="71"/>
      <c r="H29" s="73"/>
    </row>
    <row r="30" spans="1:8" s="10" customFormat="1" ht="12">
      <c r="A30" s="17" t="s">
        <v>59</v>
      </c>
      <c r="B30" s="21" t="s">
        <v>64</v>
      </c>
      <c r="C30" s="71"/>
      <c r="D30" s="71"/>
      <c r="E30" s="71"/>
      <c r="F30" s="71"/>
      <c r="G30" s="71"/>
      <c r="H30" s="73"/>
    </row>
    <row r="31" spans="1:8" s="10" customFormat="1" ht="12">
      <c r="A31" s="17" t="s">
        <v>60</v>
      </c>
      <c r="B31" s="21" t="s">
        <v>63</v>
      </c>
      <c r="C31" s="71"/>
      <c r="D31" s="71"/>
      <c r="E31" s="71"/>
      <c r="F31" s="71"/>
      <c r="G31" s="71"/>
      <c r="H31" s="73"/>
    </row>
    <row r="32" spans="1:8" s="10" customFormat="1" ht="12">
      <c r="A32" s="17" t="s">
        <v>61</v>
      </c>
      <c r="B32" s="21" t="s">
        <v>62</v>
      </c>
      <c r="C32" s="71"/>
      <c r="D32" s="71"/>
      <c r="E32" s="71"/>
      <c r="F32" s="71"/>
      <c r="G32" s="71"/>
      <c r="H32" s="73"/>
    </row>
    <row r="33" spans="1:2" s="4" customFormat="1" ht="11.25">
      <c r="A33" s="5"/>
      <c r="B33" s="5"/>
    </row>
    <row r="34" spans="1:8" s="4" customFormat="1" ht="24.75" customHeight="1">
      <c r="A34" s="279" t="s">
        <v>217</v>
      </c>
      <c r="B34" s="279"/>
      <c r="C34" s="279"/>
      <c r="D34" s="279"/>
      <c r="E34" s="279"/>
      <c r="F34" s="279"/>
      <c r="G34" s="279"/>
      <c r="H34" s="279"/>
    </row>
    <row r="35" spans="1:9" ht="25.5" customHeight="1">
      <c r="A35" s="291" t="s">
        <v>210</v>
      </c>
      <c r="B35" s="291"/>
      <c r="C35" s="291"/>
      <c r="D35" s="291"/>
      <c r="E35" s="291"/>
      <c r="F35" s="291"/>
      <c r="G35" s="291"/>
      <c r="H35" s="291"/>
      <c r="I35" s="46"/>
    </row>
    <row r="53" s="13" customFormat="1" ht="12"/>
    <row r="54" s="13" customFormat="1" ht="12"/>
    <row r="55" s="13" customFormat="1" ht="12"/>
    <row r="56" s="4" customFormat="1" ht="11.25"/>
    <row r="57" s="4" customFormat="1" ht="11.25"/>
  </sheetData>
  <sheetProtection/>
  <mergeCells count="39">
    <mergeCell ref="A35:H35"/>
    <mergeCell ref="H17:H18"/>
    <mergeCell ref="A24:A25"/>
    <mergeCell ref="C24:C25"/>
    <mergeCell ref="D24:D25"/>
    <mergeCell ref="E24:E25"/>
    <mergeCell ref="F24:F25"/>
    <mergeCell ref="G24:G25"/>
    <mergeCell ref="H24:H25"/>
    <mergeCell ref="A17:A18"/>
    <mergeCell ref="C17:C18"/>
    <mergeCell ref="D17:D18"/>
    <mergeCell ref="E17:E18"/>
    <mergeCell ref="F17:F18"/>
    <mergeCell ref="G17:G18"/>
    <mergeCell ref="H13:H14"/>
    <mergeCell ref="H15:H16"/>
    <mergeCell ref="A15:A16"/>
    <mergeCell ref="C15:C16"/>
    <mergeCell ref="D15:D16"/>
    <mergeCell ref="E15:E16"/>
    <mergeCell ref="F15:F16"/>
    <mergeCell ref="G15:G16"/>
    <mergeCell ref="A13:A14"/>
    <mergeCell ref="C13:C14"/>
    <mergeCell ref="D13:D14"/>
    <mergeCell ref="E13:E14"/>
    <mergeCell ref="F13:F14"/>
    <mergeCell ref="G13:G14"/>
    <mergeCell ref="A34:H34"/>
    <mergeCell ref="A3:H3"/>
    <mergeCell ref="C5:G5"/>
    <mergeCell ref="A10:A11"/>
    <mergeCell ref="C10:C11"/>
    <mergeCell ref="D10:D11"/>
    <mergeCell ref="E10:E11"/>
    <mergeCell ref="F10:F11"/>
    <mergeCell ref="G10:G11"/>
    <mergeCell ref="H10:H11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91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187"/>
  <sheetViews>
    <sheetView zoomScaleSheetLayoutView="100" zoomScalePageLayoutView="0" workbookViewId="0" topLeftCell="A1">
      <selection activeCell="C5" sqref="C5:C9"/>
    </sheetView>
  </sheetViews>
  <sheetFormatPr defaultColWidth="1.37890625" defaultRowHeight="12.75"/>
  <cols>
    <col min="1" max="1" width="12.00390625" style="26" customWidth="1"/>
    <col min="2" max="2" width="58.875" style="26" customWidth="1"/>
    <col min="3" max="3" width="24.375" style="26" customWidth="1"/>
    <col min="4" max="4" width="9.125" style="26" customWidth="1"/>
    <col min="5" max="5" width="8.75390625" style="26" customWidth="1"/>
    <col min="6" max="7" width="10.75390625" style="26" customWidth="1"/>
    <col min="8" max="8" width="12.125" style="26" customWidth="1"/>
    <col min="9" max="13" width="8.125" style="26" customWidth="1"/>
    <col min="14" max="16384" width="1.37890625" style="26" customWidth="1"/>
  </cols>
  <sheetData>
    <row r="1" spans="12:13" ht="12.75">
      <c r="L1" s="2"/>
      <c r="M1" s="3" t="s">
        <v>96</v>
      </c>
    </row>
    <row r="2" spans="12:13" ht="12.75">
      <c r="L2" s="2"/>
      <c r="M2" s="3"/>
    </row>
    <row r="3" spans="1:79" s="27" customFormat="1" ht="12.75">
      <c r="A3" s="298" t="s">
        <v>393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ht="12.75"/>
    <row r="5" spans="1:13" ht="12.75" customHeight="1">
      <c r="A5" s="292" t="s">
        <v>74</v>
      </c>
      <c r="B5" s="292" t="s">
        <v>67</v>
      </c>
      <c r="C5" s="295" t="s">
        <v>386</v>
      </c>
      <c r="D5" s="299" t="s">
        <v>68</v>
      </c>
      <c r="E5" s="300"/>
      <c r="F5" s="300"/>
      <c r="G5" s="300"/>
      <c r="H5" s="300"/>
      <c r="I5" s="299" t="s">
        <v>69</v>
      </c>
      <c r="J5" s="300"/>
      <c r="K5" s="300"/>
      <c r="L5" s="300"/>
      <c r="M5" s="301"/>
    </row>
    <row r="6" spans="1:13" ht="12.75">
      <c r="A6" s="293"/>
      <c r="B6" s="293"/>
      <c r="C6" s="296"/>
      <c r="D6" s="299" t="s">
        <v>29</v>
      </c>
      <c r="E6" s="300"/>
      <c r="F6" s="300"/>
      <c r="G6" s="300"/>
      <c r="H6" s="300"/>
      <c r="I6" s="299" t="s">
        <v>29</v>
      </c>
      <c r="J6" s="300"/>
      <c r="K6" s="300"/>
      <c r="L6" s="300"/>
      <c r="M6" s="301"/>
    </row>
    <row r="7" spans="1:13" ht="12.75">
      <c r="A7" s="293"/>
      <c r="B7" s="293"/>
      <c r="C7" s="296"/>
      <c r="D7" s="299" t="s">
        <v>75</v>
      </c>
      <c r="E7" s="300"/>
      <c r="F7" s="300"/>
      <c r="G7" s="300"/>
      <c r="H7" s="300"/>
      <c r="I7" s="299" t="s">
        <v>75</v>
      </c>
      <c r="J7" s="300"/>
      <c r="K7" s="300"/>
      <c r="L7" s="300"/>
      <c r="M7" s="301"/>
    </row>
    <row r="8" spans="1:13" ht="12.75">
      <c r="A8" s="293"/>
      <c r="B8" s="293"/>
      <c r="C8" s="296"/>
      <c r="D8" s="29" t="s">
        <v>17</v>
      </c>
      <c r="E8" s="29" t="s">
        <v>18</v>
      </c>
      <c r="F8" s="29" t="s">
        <v>211</v>
      </c>
      <c r="G8" s="29" t="s">
        <v>212</v>
      </c>
      <c r="H8" s="97" t="s">
        <v>394</v>
      </c>
      <c r="I8" s="29" t="s">
        <v>17</v>
      </c>
      <c r="J8" s="29" t="s">
        <v>18</v>
      </c>
      <c r="K8" s="29" t="s">
        <v>32</v>
      </c>
      <c r="L8" s="29" t="s">
        <v>21</v>
      </c>
      <c r="M8" s="98">
        <v>2023</v>
      </c>
    </row>
    <row r="9" spans="1:13" ht="12.75">
      <c r="A9" s="294"/>
      <c r="B9" s="294"/>
      <c r="C9" s="297"/>
      <c r="D9" s="29"/>
      <c r="E9" s="29"/>
      <c r="F9" s="29"/>
      <c r="G9" s="29"/>
      <c r="H9" s="30" t="s">
        <v>89</v>
      </c>
      <c r="I9" s="30"/>
      <c r="J9" s="30"/>
      <c r="K9" s="30"/>
      <c r="L9" s="30"/>
      <c r="M9" s="31" t="s">
        <v>89</v>
      </c>
    </row>
    <row r="10" spans="1:13" ht="12.75">
      <c r="A10" s="32" t="s">
        <v>0</v>
      </c>
      <c r="B10" s="33" t="s">
        <v>1</v>
      </c>
      <c r="C10" s="33" t="s">
        <v>395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</row>
    <row r="11" spans="1:13" ht="15.75">
      <c r="A11" s="77">
        <v>0</v>
      </c>
      <c r="B11" s="78" t="s">
        <v>102</v>
      </c>
      <c r="C11" s="153" t="s">
        <v>219</v>
      </c>
      <c r="D11" s="117" t="str">
        <f aca="true" t="shared" si="0" ref="D11:M11">IF(NOT(SUM(D14:D19)=0),SUM(D14:D19),"нд")</f>
        <v>нд</v>
      </c>
      <c r="E11" s="117" t="str">
        <f t="shared" si="0"/>
        <v>нд</v>
      </c>
      <c r="F11" s="130">
        <f t="shared" si="0"/>
        <v>4.103999999999999</v>
      </c>
      <c r="G11" s="117">
        <f t="shared" si="0"/>
        <v>2.17</v>
      </c>
      <c r="H11" s="130">
        <f t="shared" si="0"/>
        <v>6.273999999999999</v>
      </c>
      <c r="I11" s="117" t="str">
        <f t="shared" si="0"/>
        <v>нд</v>
      </c>
      <c r="J11" s="117" t="str">
        <f t="shared" si="0"/>
        <v>нд</v>
      </c>
      <c r="K11" s="117" t="str">
        <f t="shared" si="0"/>
        <v>нд</v>
      </c>
      <c r="L11" s="117" t="str">
        <f t="shared" si="0"/>
        <v>нд</v>
      </c>
      <c r="M11" s="117" t="str">
        <f t="shared" si="0"/>
        <v>нд</v>
      </c>
    </row>
    <row r="12" spans="1:13" ht="15.75">
      <c r="A12" s="79"/>
      <c r="B12" s="80" t="s">
        <v>80</v>
      </c>
      <c r="C12" s="138" t="s">
        <v>219</v>
      </c>
      <c r="D12" s="118" t="str">
        <f aca="true" t="shared" si="1" ref="D12:M12">IF(NOT(SUM(D57,D61,D87,D131,D155,D162,D172,D181)=0),SUM(D57,D61,D87,D131,D155,D162,D172,D181),"нд")</f>
        <v>нд</v>
      </c>
      <c r="E12" s="118" t="str">
        <f t="shared" si="1"/>
        <v>нд</v>
      </c>
      <c r="F12" s="131">
        <f t="shared" si="1"/>
        <v>3.622</v>
      </c>
      <c r="G12" s="118" t="str">
        <f t="shared" si="1"/>
        <v>нд</v>
      </c>
      <c r="H12" s="131">
        <f t="shared" si="1"/>
        <v>3.622</v>
      </c>
      <c r="I12" s="118" t="str">
        <f t="shared" si="1"/>
        <v>нд</v>
      </c>
      <c r="J12" s="118" t="str">
        <f t="shared" si="1"/>
        <v>нд</v>
      </c>
      <c r="K12" s="118" t="str">
        <f t="shared" si="1"/>
        <v>нд</v>
      </c>
      <c r="L12" s="118" t="str">
        <f t="shared" si="1"/>
        <v>нд</v>
      </c>
      <c r="M12" s="118" t="str">
        <f t="shared" si="1"/>
        <v>нд</v>
      </c>
    </row>
    <row r="13" spans="1:13" ht="15.75">
      <c r="A13" s="81"/>
      <c r="B13" s="82" t="s">
        <v>81</v>
      </c>
      <c r="C13" s="154" t="s">
        <v>219</v>
      </c>
      <c r="D13" s="119" t="str">
        <f aca="true" t="shared" si="2" ref="D13:M13">IF(NOT(SUM(D77,D94,D133,D146,D159,D165,D178)=0),SUM(D77,D94,D133,D146,D159,D165,D178),"нд")</f>
        <v>нд</v>
      </c>
      <c r="E13" s="119" t="str">
        <f t="shared" si="2"/>
        <v>нд</v>
      </c>
      <c r="F13" s="132">
        <f t="shared" si="2"/>
        <v>0.482</v>
      </c>
      <c r="G13" s="119">
        <f t="shared" si="2"/>
        <v>2.17</v>
      </c>
      <c r="H13" s="132">
        <f t="shared" si="2"/>
        <v>2.652</v>
      </c>
      <c r="I13" s="119" t="str">
        <f t="shared" si="2"/>
        <v>нд</v>
      </c>
      <c r="J13" s="119" t="str">
        <f t="shared" si="2"/>
        <v>нд</v>
      </c>
      <c r="K13" s="119" t="str">
        <f t="shared" si="2"/>
        <v>нд</v>
      </c>
      <c r="L13" s="119" t="str">
        <f t="shared" si="2"/>
        <v>нд</v>
      </c>
      <c r="M13" s="119" t="str">
        <f t="shared" si="2"/>
        <v>нд</v>
      </c>
    </row>
    <row r="14" spans="1:13" ht="15.75">
      <c r="A14" s="77" t="s">
        <v>103</v>
      </c>
      <c r="B14" s="78" t="s">
        <v>104</v>
      </c>
      <c r="C14" s="153" t="s">
        <v>219</v>
      </c>
      <c r="D14" s="117" t="str">
        <f aca="true" t="shared" si="3" ref="D14:M14">D21</f>
        <v>нд</v>
      </c>
      <c r="E14" s="117" t="str">
        <f t="shared" si="3"/>
        <v>нд</v>
      </c>
      <c r="F14" s="130" t="str">
        <f t="shared" si="3"/>
        <v>нд</v>
      </c>
      <c r="G14" s="117" t="str">
        <f t="shared" si="3"/>
        <v>нд</v>
      </c>
      <c r="H14" s="130" t="str">
        <f t="shared" si="3"/>
        <v>нд</v>
      </c>
      <c r="I14" s="117" t="str">
        <f t="shared" si="3"/>
        <v>нд</v>
      </c>
      <c r="J14" s="117" t="str">
        <f t="shared" si="3"/>
        <v>нд</v>
      </c>
      <c r="K14" s="117" t="str">
        <f t="shared" si="3"/>
        <v>нд</v>
      </c>
      <c r="L14" s="117" t="str">
        <f t="shared" si="3"/>
        <v>нд</v>
      </c>
      <c r="M14" s="117" t="str">
        <f t="shared" si="3"/>
        <v>нд</v>
      </c>
    </row>
    <row r="15" spans="1:13" ht="24">
      <c r="A15" s="77" t="s">
        <v>105</v>
      </c>
      <c r="B15" s="78" t="s">
        <v>106</v>
      </c>
      <c r="C15" s="153" t="s">
        <v>219</v>
      </c>
      <c r="D15" s="117" t="str">
        <f aca="true" t="shared" si="4" ref="D15:M15">D54</f>
        <v>нд</v>
      </c>
      <c r="E15" s="117" t="str">
        <f t="shared" si="4"/>
        <v>нд</v>
      </c>
      <c r="F15" s="130">
        <f t="shared" si="4"/>
        <v>2.114</v>
      </c>
      <c r="G15" s="117">
        <f t="shared" si="4"/>
        <v>0.38</v>
      </c>
      <c r="H15" s="130">
        <f t="shared" si="4"/>
        <v>2.4939999999999998</v>
      </c>
      <c r="I15" s="117" t="str">
        <f t="shared" si="4"/>
        <v>нд</v>
      </c>
      <c r="J15" s="117" t="str">
        <f t="shared" si="4"/>
        <v>нд</v>
      </c>
      <c r="K15" s="117" t="str">
        <f t="shared" si="4"/>
        <v>нд</v>
      </c>
      <c r="L15" s="117" t="str">
        <f t="shared" si="4"/>
        <v>нд</v>
      </c>
      <c r="M15" s="117" t="str">
        <f t="shared" si="4"/>
        <v>нд</v>
      </c>
    </row>
    <row r="16" spans="1:13" ht="36" customHeight="1">
      <c r="A16" s="77" t="s">
        <v>107</v>
      </c>
      <c r="B16" s="78" t="s">
        <v>108</v>
      </c>
      <c r="C16" s="153" t="s">
        <v>219</v>
      </c>
      <c r="D16" s="117" t="str">
        <f aca="true" t="shared" si="5" ref="D16:M16">D148</f>
        <v>нд</v>
      </c>
      <c r="E16" s="117" t="str">
        <f t="shared" si="5"/>
        <v>нд</v>
      </c>
      <c r="F16" s="130" t="str">
        <f t="shared" si="5"/>
        <v>нд</v>
      </c>
      <c r="G16" s="117" t="str">
        <f t="shared" si="5"/>
        <v>нд</v>
      </c>
      <c r="H16" s="130" t="str">
        <f t="shared" si="5"/>
        <v>нд</v>
      </c>
      <c r="I16" s="117" t="str">
        <f t="shared" si="5"/>
        <v>нд</v>
      </c>
      <c r="J16" s="117" t="str">
        <f t="shared" si="5"/>
        <v>нд</v>
      </c>
      <c r="K16" s="117" t="str">
        <f t="shared" si="5"/>
        <v>нд</v>
      </c>
      <c r="L16" s="117" t="str">
        <f t="shared" si="5"/>
        <v>нд</v>
      </c>
      <c r="M16" s="117" t="str">
        <f t="shared" si="5"/>
        <v>нд</v>
      </c>
    </row>
    <row r="17" spans="1:13" ht="24">
      <c r="A17" s="77" t="s">
        <v>109</v>
      </c>
      <c r="B17" s="78" t="s">
        <v>110</v>
      </c>
      <c r="C17" s="153" t="s">
        <v>219</v>
      </c>
      <c r="D17" s="117" t="str">
        <f aca="true" t="shared" si="6" ref="D17:M17">D153</f>
        <v>нд</v>
      </c>
      <c r="E17" s="117" t="str">
        <f t="shared" si="6"/>
        <v>нд</v>
      </c>
      <c r="F17" s="130">
        <f t="shared" si="6"/>
        <v>1.9899999999999998</v>
      </c>
      <c r="G17" s="117">
        <f t="shared" si="6"/>
        <v>1.79</v>
      </c>
      <c r="H17" s="130">
        <f t="shared" si="6"/>
        <v>3.78</v>
      </c>
      <c r="I17" s="117" t="str">
        <f t="shared" si="6"/>
        <v>нд</v>
      </c>
      <c r="J17" s="117" t="str">
        <f t="shared" si="6"/>
        <v>нд</v>
      </c>
      <c r="K17" s="117" t="str">
        <f t="shared" si="6"/>
        <v>нд</v>
      </c>
      <c r="L17" s="117" t="str">
        <f t="shared" si="6"/>
        <v>нд</v>
      </c>
      <c r="M17" s="117" t="str">
        <f t="shared" si="6"/>
        <v>нд</v>
      </c>
    </row>
    <row r="18" spans="1:13" ht="24">
      <c r="A18" s="77" t="s">
        <v>111</v>
      </c>
      <c r="B18" s="78" t="s">
        <v>112</v>
      </c>
      <c r="C18" s="153" t="s">
        <v>219</v>
      </c>
      <c r="D18" s="117" t="str">
        <f aca="true" t="shared" si="7" ref="D18:M18">D168</f>
        <v>нд</v>
      </c>
      <c r="E18" s="117" t="str">
        <f t="shared" si="7"/>
        <v>нд</v>
      </c>
      <c r="F18" s="130" t="str">
        <f t="shared" si="7"/>
        <v>нд</v>
      </c>
      <c r="G18" s="117" t="str">
        <f t="shared" si="7"/>
        <v>нд</v>
      </c>
      <c r="H18" s="130" t="str">
        <f t="shared" si="7"/>
        <v>нд</v>
      </c>
      <c r="I18" s="117" t="str">
        <f t="shared" si="7"/>
        <v>нд</v>
      </c>
      <c r="J18" s="117" t="str">
        <f t="shared" si="7"/>
        <v>нд</v>
      </c>
      <c r="K18" s="117" t="str">
        <f t="shared" si="7"/>
        <v>нд</v>
      </c>
      <c r="L18" s="117" t="str">
        <f t="shared" si="7"/>
        <v>нд</v>
      </c>
      <c r="M18" s="117" t="str">
        <f t="shared" si="7"/>
        <v>нд</v>
      </c>
    </row>
    <row r="19" spans="1:13" ht="15.75">
      <c r="A19" s="77" t="s">
        <v>113</v>
      </c>
      <c r="B19" s="78" t="s">
        <v>114</v>
      </c>
      <c r="C19" s="153" t="s">
        <v>219</v>
      </c>
      <c r="D19" s="117" t="str">
        <f aca="true" t="shared" si="8" ref="D19:M19">D170</f>
        <v>нд</v>
      </c>
      <c r="E19" s="117" t="str">
        <f t="shared" si="8"/>
        <v>нд</v>
      </c>
      <c r="F19" s="130" t="str">
        <f t="shared" si="8"/>
        <v>нд</v>
      </c>
      <c r="G19" s="117" t="str">
        <f t="shared" si="8"/>
        <v>нд</v>
      </c>
      <c r="H19" s="130" t="str">
        <f t="shared" si="8"/>
        <v>нд</v>
      </c>
      <c r="I19" s="117" t="str">
        <f t="shared" si="8"/>
        <v>нд</v>
      </c>
      <c r="J19" s="117" t="str">
        <f t="shared" si="8"/>
        <v>нд</v>
      </c>
      <c r="K19" s="117" t="str">
        <f t="shared" si="8"/>
        <v>нд</v>
      </c>
      <c r="L19" s="117" t="str">
        <f t="shared" si="8"/>
        <v>нд</v>
      </c>
      <c r="M19" s="117" t="str">
        <f t="shared" si="8"/>
        <v>нд</v>
      </c>
    </row>
    <row r="20" spans="1:13" ht="15.75">
      <c r="A20" s="83" t="s">
        <v>0</v>
      </c>
      <c r="B20" s="84" t="s">
        <v>115</v>
      </c>
      <c r="C20" s="155" t="s">
        <v>219</v>
      </c>
      <c r="D20" s="217" t="str">
        <f aca="true" t="shared" si="9" ref="D20:M20">D11</f>
        <v>нд</v>
      </c>
      <c r="E20" s="217" t="str">
        <f t="shared" si="9"/>
        <v>нд</v>
      </c>
      <c r="F20" s="219">
        <f t="shared" si="9"/>
        <v>4.103999999999999</v>
      </c>
      <c r="G20" s="217">
        <f t="shared" si="9"/>
        <v>2.17</v>
      </c>
      <c r="H20" s="155">
        <f t="shared" si="9"/>
        <v>6.273999999999999</v>
      </c>
      <c r="I20" s="217" t="str">
        <f t="shared" si="9"/>
        <v>нд</v>
      </c>
      <c r="J20" s="217" t="str">
        <f t="shared" si="9"/>
        <v>нд</v>
      </c>
      <c r="K20" s="217" t="str">
        <f t="shared" si="9"/>
        <v>нд</v>
      </c>
      <c r="L20" s="217" t="str">
        <f t="shared" si="9"/>
        <v>нд</v>
      </c>
      <c r="M20" s="217" t="str">
        <f t="shared" si="9"/>
        <v>нд</v>
      </c>
    </row>
    <row r="21" spans="1:13" ht="15.75">
      <c r="A21" s="85" t="s">
        <v>76</v>
      </c>
      <c r="B21" s="86" t="s">
        <v>116</v>
      </c>
      <c r="C21" s="156" t="s">
        <v>219</v>
      </c>
      <c r="D21" s="120" t="str">
        <f aca="true" t="shared" si="10" ref="D21:M21">IF(NOT(SUM(D22,D29,D34,D49)=0),SUM(D22,D29,D34,D49),"нд")</f>
        <v>нд</v>
      </c>
      <c r="E21" s="120" t="str">
        <f t="shared" si="10"/>
        <v>нд</v>
      </c>
      <c r="F21" s="134" t="str">
        <f t="shared" si="10"/>
        <v>нд</v>
      </c>
      <c r="G21" s="120" t="str">
        <f t="shared" si="10"/>
        <v>нд</v>
      </c>
      <c r="H21" s="134" t="str">
        <f t="shared" si="10"/>
        <v>нд</v>
      </c>
      <c r="I21" s="120" t="str">
        <f t="shared" si="10"/>
        <v>нд</v>
      </c>
      <c r="J21" s="120" t="str">
        <f t="shared" si="10"/>
        <v>нд</v>
      </c>
      <c r="K21" s="120" t="str">
        <f t="shared" si="10"/>
        <v>нд</v>
      </c>
      <c r="L21" s="120" t="str">
        <f t="shared" si="10"/>
        <v>нд</v>
      </c>
      <c r="M21" s="120" t="str">
        <f t="shared" si="10"/>
        <v>нд</v>
      </c>
    </row>
    <row r="22" spans="1:13" ht="24">
      <c r="A22" s="87" t="s">
        <v>77</v>
      </c>
      <c r="B22" s="88" t="s">
        <v>117</v>
      </c>
      <c r="C22" s="157" t="s">
        <v>219</v>
      </c>
      <c r="D22" s="121" t="str">
        <f aca="true" t="shared" si="11" ref="D22:M22">IF(NOT(SUM(D23,D25,D27)=0),SUM(D23,D25,D27),"нд")</f>
        <v>нд</v>
      </c>
      <c r="E22" s="121" t="str">
        <f t="shared" si="11"/>
        <v>нд</v>
      </c>
      <c r="F22" s="135" t="str">
        <f t="shared" si="11"/>
        <v>нд</v>
      </c>
      <c r="G22" s="121" t="str">
        <f t="shared" si="11"/>
        <v>нд</v>
      </c>
      <c r="H22" s="135" t="str">
        <f t="shared" si="11"/>
        <v>нд</v>
      </c>
      <c r="I22" s="121" t="str">
        <f t="shared" si="11"/>
        <v>нд</v>
      </c>
      <c r="J22" s="121" t="str">
        <f t="shared" si="11"/>
        <v>нд</v>
      </c>
      <c r="K22" s="121" t="str">
        <f t="shared" si="11"/>
        <v>нд</v>
      </c>
      <c r="L22" s="121" t="str">
        <f t="shared" si="11"/>
        <v>нд</v>
      </c>
      <c r="M22" s="121" t="str">
        <f t="shared" si="11"/>
        <v>нд</v>
      </c>
    </row>
    <row r="23" spans="1:13" ht="24">
      <c r="A23" s="89" t="s">
        <v>78</v>
      </c>
      <c r="B23" s="90" t="s">
        <v>118</v>
      </c>
      <c r="C23" s="136" t="s">
        <v>219</v>
      </c>
      <c r="D23" s="110" t="str">
        <f aca="true" t="shared" si="12" ref="D23:M23">IF(NOT(SUM(D24)=0),SUM(D24),"нд")</f>
        <v>нд</v>
      </c>
      <c r="E23" s="110" t="str">
        <f t="shared" si="12"/>
        <v>нд</v>
      </c>
      <c r="F23" s="136" t="str">
        <f t="shared" si="12"/>
        <v>нд</v>
      </c>
      <c r="G23" s="110" t="str">
        <f t="shared" si="12"/>
        <v>нд</v>
      </c>
      <c r="H23" s="136" t="str">
        <f t="shared" si="12"/>
        <v>нд</v>
      </c>
      <c r="I23" s="110" t="str">
        <f t="shared" si="12"/>
        <v>нд</v>
      </c>
      <c r="J23" s="110" t="str">
        <f t="shared" si="12"/>
        <v>нд</v>
      </c>
      <c r="K23" s="110" t="str">
        <f t="shared" si="12"/>
        <v>нд</v>
      </c>
      <c r="L23" s="110" t="str">
        <f t="shared" si="12"/>
        <v>нд</v>
      </c>
      <c r="M23" s="110" t="str">
        <f t="shared" si="12"/>
        <v>нд</v>
      </c>
    </row>
    <row r="24" spans="1:13" ht="15.75">
      <c r="A24" s="83" t="s">
        <v>220</v>
      </c>
      <c r="B24" s="83" t="s">
        <v>220</v>
      </c>
      <c r="C24" s="83" t="s">
        <v>220</v>
      </c>
      <c r="D24" s="109" t="s">
        <v>220</v>
      </c>
      <c r="E24" s="109" t="s">
        <v>220</v>
      </c>
      <c r="F24" s="83" t="s">
        <v>220</v>
      </c>
      <c r="G24" s="109" t="s">
        <v>220</v>
      </c>
      <c r="H24" s="141" t="str">
        <f>IF(NOT(SUM(D24,E24,F24,G24)=0),SUM(D24,E24,F24,G24),"нд")</f>
        <v>нд</v>
      </c>
      <c r="I24" s="109" t="s">
        <v>220</v>
      </c>
      <c r="J24" s="109" t="s">
        <v>220</v>
      </c>
      <c r="K24" s="109" t="s">
        <v>220</v>
      </c>
      <c r="L24" s="109" t="s">
        <v>220</v>
      </c>
      <c r="M24" s="109" t="s">
        <v>220</v>
      </c>
    </row>
    <row r="25" spans="1:13" ht="24">
      <c r="A25" s="89" t="s">
        <v>79</v>
      </c>
      <c r="B25" s="90" t="s">
        <v>119</v>
      </c>
      <c r="C25" s="136" t="s">
        <v>219</v>
      </c>
      <c r="D25" s="110" t="str">
        <f aca="true" t="shared" si="13" ref="D25:M25">IF(NOT(SUM(D26)=0),SUM(D26),"нд")</f>
        <v>нд</v>
      </c>
      <c r="E25" s="110" t="str">
        <f t="shared" si="13"/>
        <v>нд</v>
      </c>
      <c r="F25" s="136" t="str">
        <f t="shared" si="13"/>
        <v>нд</v>
      </c>
      <c r="G25" s="110" t="str">
        <f t="shared" si="13"/>
        <v>нд</v>
      </c>
      <c r="H25" s="136" t="str">
        <f t="shared" si="13"/>
        <v>нд</v>
      </c>
      <c r="I25" s="110" t="str">
        <f t="shared" si="13"/>
        <v>нд</v>
      </c>
      <c r="J25" s="110" t="str">
        <f t="shared" si="13"/>
        <v>нд</v>
      </c>
      <c r="K25" s="110" t="str">
        <f t="shared" si="13"/>
        <v>нд</v>
      </c>
      <c r="L25" s="110" t="str">
        <f t="shared" si="13"/>
        <v>нд</v>
      </c>
      <c r="M25" s="110" t="str">
        <f t="shared" si="13"/>
        <v>нд</v>
      </c>
    </row>
    <row r="26" spans="1:13" ht="15.75">
      <c r="A26" s="83" t="s">
        <v>220</v>
      </c>
      <c r="B26" s="83" t="s">
        <v>220</v>
      </c>
      <c r="C26" s="83" t="s">
        <v>220</v>
      </c>
      <c r="D26" s="109" t="s">
        <v>220</v>
      </c>
      <c r="E26" s="109" t="s">
        <v>220</v>
      </c>
      <c r="F26" s="83" t="s">
        <v>220</v>
      </c>
      <c r="G26" s="109" t="s">
        <v>220</v>
      </c>
      <c r="H26" s="141" t="str">
        <f>IF(NOT(SUM(D26,E26,F26,G26)=0),SUM(D26,E26,F26,G26),"нд")</f>
        <v>нд</v>
      </c>
      <c r="I26" s="109" t="s">
        <v>220</v>
      </c>
      <c r="J26" s="109" t="s">
        <v>220</v>
      </c>
      <c r="K26" s="109" t="s">
        <v>220</v>
      </c>
      <c r="L26" s="109" t="s">
        <v>220</v>
      </c>
      <c r="M26" s="109" t="s">
        <v>220</v>
      </c>
    </row>
    <row r="27" spans="1:13" ht="24">
      <c r="A27" s="89" t="s">
        <v>120</v>
      </c>
      <c r="B27" s="90" t="s">
        <v>121</v>
      </c>
      <c r="C27" s="136" t="s">
        <v>219</v>
      </c>
      <c r="D27" s="110" t="str">
        <f aca="true" t="shared" si="14" ref="D27:M27">IF(NOT(SUM(D28)=0),SUM(D28),"нд")</f>
        <v>нд</v>
      </c>
      <c r="E27" s="110" t="str">
        <f t="shared" si="14"/>
        <v>нд</v>
      </c>
      <c r="F27" s="136" t="str">
        <f t="shared" si="14"/>
        <v>нд</v>
      </c>
      <c r="G27" s="110" t="str">
        <f t="shared" si="14"/>
        <v>нд</v>
      </c>
      <c r="H27" s="136" t="str">
        <f t="shared" si="14"/>
        <v>нд</v>
      </c>
      <c r="I27" s="110" t="str">
        <f t="shared" si="14"/>
        <v>нд</v>
      </c>
      <c r="J27" s="110" t="str">
        <f t="shared" si="14"/>
        <v>нд</v>
      </c>
      <c r="K27" s="110" t="str">
        <f t="shared" si="14"/>
        <v>нд</v>
      </c>
      <c r="L27" s="110" t="str">
        <f t="shared" si="14"/>
        <v>нд</v>
      </c>
      <c r="M27" s="110" t="str">
        <f t="shared" si="14"/>
        <v>нд</v>
      </c>
    </row>
    <row r="28" spans="1:13" ht="15.75">
      <c r="A28" s="83" t="s">
        <v>220</v>
      </c>
      <c r="B28" s="83" t="s">
        <v>220</v>
      </c>
      <c r="C28" s="83" t="s">
        <v>220</v>
      </c>
      <c r="D28" s="109" t="s">
        <v>220</v>
      </c>
      <c r="E28" s="109" t="s">
        <v>220</v>
      </c>
      <c r="F28" s="83" t="s">
        <v>220</v>
      </c>
      <c r="G28" s="109" t="s">
        <v>220</v>
      </c>
      <c r="H28" s="141" t="str">
        <f>IF(NOT(SUM(D28,E28,F28,G28)=0),SUM(D28,E28,F28,G28),"нд")</f>
        <v>нд</v>
      </c>
      <c r="I28" s="109" t="s">
        <v>220</v>
      </c>
      <c r="J28" s="109" t="s">
        <v>220</v>
      </c>
      <c r="K28" s="109" t="s">
        <v>220</v>
      </c>
      <c r="L28" s="109" t="s">
        <v>220</v>
      </c>
      <c r="M28" s="109" t="s">
        <v>220</v>
      </c>
    </row>
    <row r="29" spans="1:13" ht="24">
      <c r="A29" s="87" t="s">
        <v>122</v>
      </c>
      <c r="B29" s="88" t="s">
        <v>123</v>
      </c>
      <c r="C29" s="157" t="s">
        <v>219</v>
      </c>
      <c r="D29" s="121" t="str">
        <f aca="true" t="shared" si="15" ref="D29:M29">IF(NOT(SUM(D30,D32)=0),SUM(D30,D32),"нд")</f>
        <v>нд</v>
      </c>
      <c r="E29" s="121" t="str">
        <f t="shared" si="15"/>
        <v>нд</v>
      </c>
      <c r="F29" s="135" t="str">
        <f t="shared" si="15"/>
        <v>нд</v>
      </c>
      <c r="G29" s="121" t="str">
        <f t="shared" si="15"/>
        <v>нд</v>
      </c>
      <c r="H29" s="135" t="str">
        <f t="shared" si="15"/>
        <v>нд</v>
      </c>
      <c r="I29" s="121" t="str">
        <f t="shared" si="15"/>
        <v>нд</v>
      </c>
      <c r="J29" s="121" t="str">
        <f t="shared" si="15"/>
        <v>нд</v>
      </c>
      <c r="K29" s="121" t="str">
        <f t="shared" si="15"/>
        <v>нд</v>
      </c>
      <c r="L29" s="121" t="str">
        <f t="shared" si="15"/>
        <v>нд</v>
      </c>
      <c r="M29" s="121" t="str">
        <f t="shared" si="15"/>
        <v>нд</v>
      </c>
    </row>
    <row r="30" spans="1:13" ht="36">
      <c r="A30" s="89" t="s">
        <v>124</v>
      </c>
      <c r="B30" s="90" t="s">
        <v>125</v>
      </c>
      <c r="C30" s="136" t="s">
        <v>219</v>
      </c>
      <c r="D30" s="110" t="str">
        <f aca="true" t="shared" si="16" ref="D30:M30">IF(NOT(SUM(D31)=0),SUM(D31),"нд")</f>
        <v>нд</v>
      </c>
      <c r="E30" s="110" t="str">
        <f t="shared" si="16"/>
        <v>нд</v>
      </c>
      <c r="F30" s="136" t="str">
        <f t="shared" si="16"/>
        <v>нд</v>
      </c>
      <c r="G30" s="110" t="str">
        <f t="shared" si="16"/>
        <v>нд</v>
      </c>
      <c r="H30" s="136" t="str">
        <f t="shared" si="16"/>
        <v>нд</v>
      </c>
      <c r="I30" s="110" t="str">
        <f t="shared" si="16"/>
        <v>нд</v>
      </c>
      <c r="J30" s="110" t="str">
        <f t="shared" si="16"/>
        <v>нд</v>
      </c>
      <c r="K30" s="110" t="str">
        <f t="shared" si="16"/>
        <v>нд</v>
      </c>
      <c r="L30" s="110" t="str">
        <f t="shared" si="16"/>
        <v>нд</v>
      </c>
      <c r="M30" s="110" t="str">
        <f t="shared" si="16"/>
        <v>нд</v>
      </c>
    </row>
    <row r="31" spans="1:13" ht="15.75">
      <c r="A31" s="83" t="s">
        <v>220</v>
      </c>
      <c r="B31" s="83" t="s">
        <v>220</v>
      </c>
      <c r="C31" s="83" t="s">
        <v>220</v>
      </c>
      <c r="D31" s="109" t="s">
        <v>220</v>
      </c>
      <c r="E31" s="109" t="s">
        <v>220</v>
      </c>
      <c r="F31" s="83" t="s">
        <v>220</v>
      </c>
      <c r="G31" s="109" t="s">
        <v>220</v>
      </c>
      <c r="H31" s="141" t="str">
        <f>IF(NOT(SUM(D31,E31,F31,G31)=0),SUM(D31,E31,F31,G31),"нд")</f>
        <v>нд</v>
      </c>
      <c r="I31" s="109" t="s">
        <v>220</v>
      </c>
      <c r="J31" s="109" t="s">
        <v>220</v>
      </c>
      <c r="K31" s="109" t="s">
        <v>220</v>
      </c>
      <c r="L31" s="109" t="s">
        <v>220</v>
      </c>
      <c r="M31" s="109" t="s">
        <v>220</v>
      </c>
    </row>
    <row r="32" spans="1:13" ht="24">
      <c r="A32" s="89" t="s">
        <v>126</v>
      </c>
      <c r="B32" s="90" t="s">
        <v>127</v>
      </c>
      <c r="C32" s="136" t="s">
        <v>219</v>
      </c>
      <c r="D32" s="110" t="str">
        <f aca="true" t="shared" si="17" ref="D32:M32">IF(NOT(SUM(D33)=0),SUM(D33),"нд")</f>
        <v>нд</v>
      </c>
      <c r="E32" s="110" t="str">
        <f t="shared" si="17"/>
        <v>нд</v>
      </c>
      <c r="F32" s="136" t="str">
        <f t="shared" si="17"/>
        <v>нд</v>
      </c>
      <c r="G32" s="110" t="str">
        <f t="shared" si="17"/>
        <v>нд</v>
      </c>
      <c r="H32" s="136" t="str">
        <f t="shared" si="17"/>
        <v>нд</v>
      </c>
      <c r="I32" s="110" t="str">
        <f t="shared" si="17"/>
        <v>нд</v>
      </c>
      <c r="J32" s="110" t="str">
        <f t="shared" si="17"/>
        <v>нд</v>
      </c>
      <c r="K32" s="110" t="str">
        <f t="shared" si="17"/>
        <v>нд</v>
      </c>
      <c r="L32" s="110" t="str">
        <f t="shared" si="17"/>
        <v>нд</v>
      </c>
      <c r="M32" s="110" t="str">
        <f t="shared" si="17"/>
        <v>нд</v>
      </c>
    </row>
    <row r="33" spans="1:13" ht="15.75">
      <c r="A33" s="83" t="s">
        <v>220</v>
      </c>
      <c r="B33" s="83" t="s">
        <v>220</v>
      </c>
      <c r="C33" s="83" t="s">
        <v>220</v>
      </c>
      <c r="D33" s="109" t="s">
        <v>220</v>
      </c>
      <c r="E33" s="109" t="s">
        <v>220</v>
      </c>
      <c r="F33" s="83" t="s">
        <v>220</v>
      </c>
      <c r="G33" s="109" t="s">
        <v>220</v>
      </c>
      <c r="H33" s="141" t="str">
        <f>IF(NOT(SUM(D33,E33,F33,G33)=0),SUM(D33,E33,F33,G33),"нд")</f>
        <v>нд</v>
      </c>
      <c r="I33" s="109" t="s">
        <v>220</v>
      </c>
      <c r="J33" s="109" t="s">
        <v>220</v>
      </c>
      <c r="K33" s="109" t="s">
        <v>220</v>
      </c>
      <c r="L33" s="109" t="s">
        <v>220</v>
      </c>
      <c r="M33" s="109" t="s">
        <v>220</v>
      </c>
    </row>
    <row r="34" spans="1:13" ht="24">
      <c r="A34" s="87" t="s">
        <v>128</v>
      </c>
      <c r="B34" s="88" t="s">
        <v>129</v>
      </c>
      <c r="C34" s="157" t="s">
        <v>219</v>
      </c>
      <c r="D34" s="121" t="str">
        <f aca="true" t="shared" si="18" ref="D34:M34">IF(NOT(SUM(D35,D42)=0),SUM(D35,D42),"нд")</f>
        <v>нд</v>
      </c>
      <c r="E34" s="121" t="str">
        <f t="shared" si="18"/>
        <v>нд</v>
      </c>
      <c r="F34" s="135" t="str">
        <f t="shared" si="18"/>
        <v>нд</v>
      </c>
      <c r="G34" s="121" t="str">
        <f t="shared" si="18"/>
        <v>нд</v>
      </c>
      <c r="H34" s="135" t="str">
        <f t="shared" si="18"/>
        <v>нд</v>
      </c>
      <c r="I34" s="121" t="str">
        <f t="shared" si="18"/>
        <v>нд</v>
      </c>
      <c r="J34" s="121" t="str">
        <f t="shared" si="18"/>
        <v>нд</v>
      </c>
      <c r="K34" s="121" t="str">
        <f t="shared" si="18"/>
        <v>нд</v>
      </c>
      <c r="L34" s="121" t="str">
        <f t="shared" si="18"/>
        <v>нд</v>
      </c>
      <c r="M34" s="121" t="str">
        <f t="shared" si="18"/>
        <v>нд</v>
      </c>
    </row>
    <row r="35" spans="1:13" ht="24">
      <c r="A35" s="89" t="s">
        <v>130</v>
      </c>
      <c r="B35" s="90" t="s">
        <v>131</v>
      </c>
      <c r="C35" s="136" t="s">
        <v>219</v>
      </c>
      <c r="D35" s="110" t="str">
        <f aca="true" t="shared" si="19" ref="D35:M35">IF(NOT(SUM(D36,D38,D40)=0),SUM(D36,D38,D40),"нд")</f>
        <v>нд</v>
      </c>
      <c r="E35" s="110" t="str">
        <f t="shared" si="19"/>
        <v>нд</v>
      </c>
      <c r="F35" s="136" t="str">
        <f t="shared" si="19"/>
        <v>нд</v>
      </c>
      <c r="G35" s="110" t="str">
        <f t="shared" si="19"/>
        <v>нд</v>
      </c>
      <c r="H35" s="136" t="str">
        <f t="shared" si="19"/>
        <v>нд</v>
      </c>
      <c r="I35" s="110" t="str">
        <f t="shared" si="19"/>
        <v>нд</v>
      </c>
      <c r="J35" s="110" t="str">
        <f t="shared" si="19"/>
        <v>нд</v>
      </c>
      <c r="K35" s="110" t="str">
        <f t="shared" si="19"/>
        <v>нд</v>
      </c>
      <c r="L35" s="110" t="str">
        <f t="shared" si="19"/>
        <v>нд</v>
      </c>
      <c r="M35" s="110" t="str">
        <f t="shared" si="19"/>
        <v>нд</v>
      </c>
    </row>
    <row r="36" spans="1:13" ht="48">
      <c r="A36" s="91" t="s">
        <v>132</v>
      </c>
      <c r="B36" s="92" t="s">
        <v>133</v>
      </c>
      <c r="C36" s="137" t="s">
        <v>219</v>
      </c>
      <c r="D36" s="111" t="str">
        <f aca="true" t="shared" si="20" ref="D36:M36">IF(NOT(SUM(D37)=0),SUM(D37),"нд")</f>
        <v>нд</v>
      </c>
      <c r="E36" s="111" t="str">
        <f t="shared" si="20"/>
        <v>нд</v>
      </c>
      <c r="F36" s="137" t="str">
        <f t="shared" si="20"/>
        <v>нд</v>
      </c>
      <c r="G36" s="111" t="str">
        <f t="shared" si="20"/>
        <v>нд</v>
      </c>
      <c r="H36" s="137" t="str">
        <f t="shared" si="20"/>
        <v>нд</v>
      </c>
      <c r="I36" s="111" t="str">
        <f t="shared" si="20"/>
        <v>нд</v>
      </c>
      <c r="J36" s="111" t="str">
        <f t="shared" si="20"/>
        <v>нд</v>
      </c>
      <c r="K36" s="111" t="str">
        <f t="shared" si="20"/>
        <v>нд</v>
      </c>
      <c r="L36" s="111" t="str">
        <f t="shared" si="20"/>
        <v>нд</v>
      </c>
      <c r="M36" s="111" t="str">
        <f t="shared" si="20"/>
        <v>нд</v>
      </c>
    </row>
    <row r="37" spans="1:13" ht="15.75">
      <c r="A37" s="83" t="s">
        <v>220</v>
      </c>
      <c r="B37" s="83" t="s">
        <v>220</v>
      </c>
      <c r="C37" s="83" t="s">
        <v>220</v>
      </c>
      <c r="D37" s="109" t="s">
        <v>220</v>
      </c>
      <c r="E37" s="109" t="s">
        <v>220</v>
      </c>
      <c r="F37" s="83" t="s">
        <v>220</v>
      </c>
      <c r="G37" s="109" t="s">
        <v>220</v>
      </c>
      <c r="H37" s="141" t="str">
        <f>IF(NOT(SUM(D37,E37,F37,G37)=0),SUM(D37,E37,F37,G37),"нд")</f>
        <v>нд</v>
      </c>
      <c r="I37" s="109" t="s">
        <v>220</v>
      </c>
      <c r="J37" s="109" t="s">
        <v>220</v>
      </c>
      <c r="K37" s="109" t="s">
        <v>220</v>
      </c>
      <c r="L37" s="109" t="s">
        <v>220</v>
      </c>
      <c r="M37" s="109" t="s">
        <v>220</v>
      </c>
    </row>
    <row r="38" spans="1:13" ht="48">
      <c r="A38" s="91" t="s">
        <v>134</v>
      </c>
      <c r="B38" s="92" t="s">
        <v>135</v>
      </c>
      <c r="C38" s="137" t="s">
        <v>219</v>
      </c>
      <c r="D38" s="111" t="str">
        <f aca="true" t="shared" si="21" ref="D38:M38">IF(NOT(SUM(D39)=0),SUM(D39),"нд")</f>
        <v>нд</v>
      </c>
      <c r="E38" s="111" t="str">
        <f t="shared" si="21"/>
        <v>нд</v>
      </c>
      <c r="F38" s="137" t="str">
        <f t="shared" si="21"/>
        <v>нд</v>
      </c>
      <c r="G38" s="111" t="str">
        <f t="shared" si="21"/>
        <v>нд</v>
      </c>
      <c r="H38" s="137" t="str">
        <f t="shared" si="21"/>
        <v>нд</v>
      </c>
      <c r="I38" s="111" t="str">
        <f t="shared" si="21"/>
        <v>нд</v>
      </c>
      <c r="J38" s="111" t="str">
        <f t="shared" si="21"/>
        <v>нд</v>
      </c>
      <c r="K38" s="111" t="str">
        <f t="shared" si="21"/>
        <v>нд</v>
      </c>
      <c r="L38" s="111" t="str">
        <f t="shared" si="21"/>
        <v>нд</v>
      </c>
      <c r="M38" s="111" t="str">
        <f t="shared" si="21"/>
        <v>нд</v>
      </c>
    </row>
    <row r="39" spans="1:13" ht="15.75">
      <c r="A39" s="83" t="s">
        <v>220</v>
      </c>
      <c r="B39" s="83" t="s">
        <v>220</v>
      </c>
      <c r="C39" s="83" t="s">
        <v>220</v>
      </c>
      <c r="D39" s="109" t="s">
        <v>220</v>
      </c>
      <c r="E39" s="109" t="s">
        <v>220</v>
      </c>
      <c r="F39" s="83" t="s">
        <v>220</v>
      </c>
      <c r="G39" s="109" t="s">
        <v>220</v>
      </c>
      <c r="H39" s="141" t="str">
        <f>IF(NOT(SUM(D39,E39,F39,G39)=0),SUM(D39,E39,F39,G39),"нд")</f>
        <v>нд</v>
      </c>
      <c r="I39" s="109" t="s">
        <v>220</v>
      </c>
      <c r="J39" s="109" t="s">
        <v>220</v>
      </c>
      <c r="K39" s="109" t="s">
        <v>220</v>
      </c>
      <c r="L39" s="109" t="s">
        <v>220</v>
      </c>
      <c r="M39" s="109" t="s">
        <v>220</v>
      </c>
    </row>
    <row r="40" spans="1:13" ht="48">
      <c r="A40" s="91" t="s">
        <v>136</v>
      </c>
      <c r="B40" s="92" t="s">
        <v>137</v>
      </c>
      <c r="C40" s="137" t="s">
        <v>219</v>
      </c>
      <c r="D40" s="111" t="str">
        <f aca="true" t="shared" si="22" ref="D40:M40">IF(NOT(SUM(D41)=0),SUM(D41),"нд")</f>
        <v>нд</v>
      </c>
      <c r="E40" s="111" t="str">
        <f t="shared" si="22"/>
        <v>нд</v>
      </c>
      <c r="F40" s="137" t="str">
        <f t="shared" si="22"/>
        <v>нд</v>
      </c>
      <c r="G40" s="111" t="str">
        <f t="shared" si="22"/>
        <v>нд</v>
      </c>
      <c r="H40" s="137" t="str">
        <f t="shared" si="22"/>
        <v>нд</v>
      </c>
      <c r="I40" s="111" t="str">
        <f t="shared" si="22"/>
        <v>нд</v>
      </c>
      <c r="J40" s="111" t="str">
        <f t="shared" si="22"/>
        <v>нд</v>
      </c>
      <c r="K40" s="111" t="str">
        <f t="shared" si="22"/>
        <v>нд</v>
      </c>
      <c r="L40" s="111" t="str">
        <f t="shared" si="22"/>
        <v>нд</v>
      </c>
      <c r="M40" s="111" t="str">
        <f t="shared" si="22"/>
        <v>нд</v>
      </c>
    </row>
    <row r="41" spans="1:13" ht="15.75">
      <c r="A41" s="83" t="s">
        <v>220</v>
      </c>
      <c r="B41" s="83" t="s">
        <v>220</v>
      </c>
      <c r="C41" s="83" t="s">
        <v>220</v>
      </c>
      <c r="D41" s="109" t="s">
        <v>220</v>
      </c>
      <c r="E41" s="109" t="s">
        <v>220</v>
      </c>
      <c r="F41" s="83" t="s">
        <v>220</v>
      </c>
      <c r="G41" s="109" t="s">
        <v>220</v>
      </c>
      <c r="H41" s="141" t="str">
        <f>IF(NOT(SUM(D41,E41,F41,G41)=0),SUM(D41,E41,F41,G41),"нд")</f>
        <v>нд</v>
      </c>
      <c r="I41" s="109" t="s">
        <v>220</v>
      </c>
      <c r="J41" s="109" t="s">
        <v>220</v>
      </c>
      <c r="K41" s="109" t="s">
        <v>220</v>
      </c>
      <c r="L41" s="109" t="s">
        <v>220</v>
      </c>
      <c r="M41" s="109" t="s">
        <v>220</v>
      </c>
    </row>
    <row r="42" spans="1:13" ht="24">
      <c r="A42" s="89" t="s">
        <v>138</v>
      </c>
      <c r="B42" s="90" t="s">
        <v>131</v>
      </c>
      <c r="C42" s="136" t="s">
        <v>219</v>
      </c>
      <c r="D42" s="110" t="str">
        <f aca="true" t="shared" si="23" ref="D42:M42">IF(NOT(SUM(D43,D45,D47)=0),SUM(D43,D45,D47),"нд")</f>
        <v>нд</v>
      </c>
      <c r="E42" s="110" t="str">
        <f t="shared" si="23"/>
        <v>нд</v>
      </c>
      <c r="F42" s="136" t="str">
        <f t="shared" si="23"/>
        <v>нд</v>
      </c>
      <c r="G42" s="110" t="str">
        <f t="shared" si="23"/>
        <v>нд</v>
      </c>
      <c r="H42" s="136" t="str">
        <f t="shared" si="23"/>
        <v>нд</v>
      </c>
      <c r="I42" s="110" t="str">
        <f t="shared" si="23"/>
        <v>нд</v>
      </c>
      <c r="J42" s="110" t="str">
        <f t="shared" si="23"/>
        <v>нд</v>
      </c>
      <c r="K42" s="110" t="str">
        <f t="shared" si="23"/>
        <v>нд</v>
      </c>
      <c r="L42" s="110" t="str">
        <f t="shared" si="23"/>
        <v>нд</v>
      </c>
      <c r="M42" s="110" t="str">
        <f t="shared" si="23"/>
        <v>нд</v>
      </c>
    </row>
    <row r="43" spans="1:13" ht="48">
      <c r="A43" s="91" t="s">
        <v>139</v>
      </c>
      <c r="B43" s="92" t="s">
        <v>133</v>
      </c>
      <c r="C43" s="137" t="s">
        <v>219</v>
      </c>
      <c r="D43" s="111" t="str">
        <f aca="true" t="shared" si="24" ref="D43:M43">IF(NOT(SUM(D44)=0),SUM(D44),"нд")</f>
        <v>нд</v>
      </c>
      <c r="E43" s="111" t="str">
        <f t="shared" si="24"/>
        <v>нд</v>
      </c>
      <c r="F43" s="137" t="str">
        <f t="shared" si="24"/>
        <v>нд</v>
      </c>
      <c r="G43" s="111" t="str">
        <f t="shared" si="24"/>
        <v>нд</v>
      </c>
      <c r="H43" s="137" t="str">
        <f t="shared" si="24"/>
        <v>нд</v>
      </c>
      <c r="I43" s="111" t="str">
        <f t="shared" si="24"/>
        <v>нд</v>
      </c>
      <c r="J43" s="111" t="str">
        <f t="shared" si="24"/>
        <v>нд</v>
      </c>
      <c r="K43" s="111" t="str">
        <f t="shared" si="24"/>
        <v>нд</v>
      </c>
      <c r="L43" s="111" t="str">
        <f t="shared" si="24"/>
        <v>нд</v>
      </c>
      <c r="M43" s="111" t="str">
        <f t="shared" si="24"/>
        <v>нд</v>
      </c>
    </row>
    <row r="44" spans="1:13" ht="15.75">
      <c r="A44" s="83" t="s">
        <v>220</v>
      </c>
      <c r="B44" s="83" t="s">
        <v>220</v>
      </c>
      <c r="C44" s="83" t="s">
        <v>220</v>
      </c>
      <c r="D44" s="109" t="s">
        <v>220</v>
      </c>
      <c r="E44" s="109" t="s">
        <v>220</v>
      </c>
      <c r="F44" s="83" t="s">
        <v>220</v>
      </c>
      <c r="G44" s="109" t="s">
        <v>220</v>
      </c>
      <c r="H44" s="141" t="str">
        <f>IF(NOT(SUM(D44,E44,F44,G44)=0),SUM(D44,E44,F44,G44),"нд")</f>
        <v>нд</v>
      </c>
      <c r="I44" s="109" t="s">
        <v>220</v>
      </c>
      <c r="J44" s="109" t="s">
        <v>220</v>
      </c>
      <c r="K44" s="109" t="s">
        <v>220</v>
      </c>
      <c r="L44" s="109" t="s">
        <v>220</v>
      </c>
      <c r="M44" s="109" t="s">
        <v>220</v>
      </c>
    </row>
    <row r="45" spans="1:13" ht="48">
      <c r="A45" s="91" t="s">
        <v>140</v>
      </c>
      <c r="B45" s="92" t="s">
        <v>135</v>
      </c>
      <c r="C45" s="137" t="s">
        <v>219</v>
      </c>
      <c r="D45" s="111" t="str">
        <f aca="true" t="shared" si="25" ref="D45:M45">IF(NOT(SUM(D46)=0),SUM(D46),"нд")</f>
        <v>нд</v>
      </c>
      <c r="E45" s="111" t="str">
        <f t="shared" si="25"/>
        <v>нд</v>
      </c>
      <c r="F45" s="137" t="str">
        <f t="shared" si="25"/>
        <v>нд</v>
      </c>
      <c r="G45" s="111" t="str">
        <f t="shared" si="25"/>
        <v>нд</v>
      </c>
      <c r="H45" s="137" t="str">
        <f t="shared" si="25"/>
        <v>нд</v>
      </c>
      <c r="I45" s="111" t="str">
        <f t="shared" si="25"/>
        <v>нд</v>
      </c>
      <c r="J45" s="111" t="str">
        <f t="shared" si="25"/>
        <v>нд</v>
      </c>
      <c r="K45" s="111" t="str">
        <f t="shared" si="25"/>
        <v>нд</v>
      </c>
      <c r="L45" s="111" t="str">
        <f t="shared" si="25"/>
        <v>нд</v>
      </c>
      <c r="M45" s="111" t="str">
        <f t="shared" si="25"/>
        <v>нд</v>
      </c>
    </row>
    <row r="46" spans="1:13" ht="15.75">
      <c r="A46" s="83" t="s">
        <v>220</v>
      </c>
      <c r="B46" s="83" t="s">
        <v>220</v>
      </c>
      <c r="C46" s="83" t="s">
        <v>220</v>
      </c>
      <c r="D46" s="109" t="s">
        <v>220</v>
      </c>
      <c r="E46" s="109" t="s">
        <v>220</v>
      </c>
      <c r="F46" s="83" t="s">
        <v>220</v>
      </c>
      <c r="G46" s="109" t="s">
        <v>220</v>
      </c>
      <c r="H46" s="141" t="str">
        <f>IF(NOT(SUM(D46,E46,F46,G46)=0),SUM(D46,E46,F46,G46),"нд")</f>
        <v>нд</v>
      </c>
      <c r="I46" s="109" t="s">
        <v>220</v>
      </c>
      <c r="J46" s="109" t="s">
        <v>220</v>
      </c>
      <c r="K46" s="109" t="s">
        <v>220</v>
      </c>
      <c r="L46" s="109" t="s">
        <v>220</v>
      </c>
      <c r="M46" s="109" t="s">
        <v>220</v>
      </c>
    </row>
    <row r="47" spans="1:13" ht="48">
      <c r="A47" s="91" t="s">
        <v>141</v>
      </c>
      <c r="B47" s="92" t="s">
        <v>142</v>
      </c>
      <c r="C47" s="137" t="s">
        <v>219</v>
      </c>
      <c r="D47" s="111" t="str">
        <f aca="true" t="shared" si="26" ref="D47:M47">IF(NOT(SUM(D48)=0),SUM(D48),"нд")</f>
        <v>нд</v>
      </c>
      <c r="E47" s="111" t="str">
        <f t="shared" si="26"/>
        <v>нд</v>
      </c>
      <c r="F47" s="137" t="str">
        <f t="shared" si="26"/>
        <v>нд</v>
      </c>
      <c r="G47" s="111" t="str">
        <f t="shared" si="26"/>
        <v>нд</v>
      </c>
      <c r="H47" s="137" t="str">
        <f t="shared" si="26"/>
        <v>нд</v>
      </c>
      <c r="I47" s="111" t="str">
        <f t="shared" si="26"/>
        <v>нд</v>
      </c>
      <c r="J47" s="111" t="str">
        <f t="shared" si="26"/>
        <v>нд</v>
      </c>
      <c r="K47" s="111" t="str">
        <f t="shared" si="26"/>
        <v>нд</v>
      </c>
      <c r="L47" s="111" t="str">
        <f t="shared" si="26"/>
        <v>нд</v>
      </c>
      <c r="M47" s="111" t="str">
        <f t="shared" si="26"/>
        <v>нд</v>
      </c>
    </row>
    <row r="48" spans="1:13" ht="15.75">
      <c r="A48" s="83" t="s">
        <v>220</v>
      </c>
      <c r="B48" s="83" t="s">
        <v>220</v>
      </c>
      <c r="C48" s="83" t="s">
        <v>220</v>
      </c>
      <c r="D48" s="109" t="s">
        <v>220</v>
      </c>
      <c r="E48" s="109" t="s">
        <v>220</v>
      </c>
      <c r="F48" s="83" t="s">
        <v>220</v>
      </c>
      <c r="G48" s="109" t="s">
        <v>220</v>
      </c>
      <c r="H48" s="141" t="str">
        <f>IF(NOT(SUM(D48,E48,F48,G48)=0),SUM(D48,E48,F48,G48),"нд")</f>
        <v>нд</v>
      </c>
      <c r="I48" s="109" t="s">
        <v>220</v>
      </c>
      <c r="J48" s="109" t="s">
        <v>220</v>
      </c>
      <c r="K48" s="109" t="s">
        <v>220</v>
      </c>
      <c r="L48" s="109" t="s">
        <v>220</v>
      </c>
      <c r="M48" s="109" t="s">
        <v>220</v>
      </c>
    </row>
    <row r="49" spans="1:13" ht="48">
      <c r="A49" s="87" t="s">
        <v>143</v>
      </c>
      <c r="B49" s="88" t="s">
        <v>144</v>
      </c>
      <c r="C49" s="157" t="s">
        <v>219</v>
      </c>
      <c r="D49" s="121" t="str">
        <f aca="true" t="shared" si="27" ref="D49:M49">IF(NOT(SUM(D50,D52)=0),SUM(D50,D52),"нд")</f>
        <v>нд</v>
      </c>
      <c r="E49" s="121" t="str">
        <f t="shared" si="27"/>
        <v>нд</v>
      </c>
      <c r="F49" s="135" t="str">
        <f t="shared" si="27"/>
        <v>нд</v>
      </c>
      <c r="G49" s="121" t="str">
        <f t="shared" si="27"/>
        <v>нд</v>
      </c>
      <c r="H49" s="135" t="str">
        <f t="shared" si="27"/>
        <v>нд</v>
      </c>
      <c r="I49" s="121" t="str">
        <f t="shared" si="27"/>
        <v>нд</v>
      </c>
      <c r="J49" s="121" t="str">
        <f t="shared" si="27"/>
        <v>нд</v>
      </c>
      <c r="K49" s="121" t="str">
        <f t="shared" si="27"/>
        <v>нд</v>
      </c>
      <c r="L49" s="121" t="str">
        <f t="shared" si="27"/>
        <v>нд</v>
      </c>
      <c r="M49" s="121" t="str">
        <f t="shared" si="27"/>
        <v>нд</v>
      </c>
    </row>
    <row r="50" spans="1:13" ht="36">
      <c r="A50" s="89" t="s">
        <v>145</v>
      </c>
      <c r="B50" s="90" t="s">
        <v>146</v>
      </c>
      <c r="C50" s="136" t="s">
        <v>219</v>
      </c>
      <c r="D50" s="110" t="str">
        <f aca="true" t="shared" si="28" ref="D50:M50">IF(NOT(SUM(D51)=0),SUM(D51),"нд")</f>
        <v>нд</v>
      </c>
      <c r="E50" s="110" t="str">
        <f t="shared" si="28"/>
        <v>нд</v>
      </c>
      <c r="F50" s="136" t="str">
        <f t="shared" si="28"/>
        <v>нд</v>
      </c>
      <c r="G50" s="110" t="str">
        <f t="shared" si="28"/>
        <v>нд</v>
      </c>
      <c r="H50" s="136" t="str">
        <f t="shared" si="28"/>
        <v>нд</v>
      </c>
      <c r="I50" s="110" t="str">
        <f t="shared" si="28"/>
        <v>нд</v>
      </c>
      <c r="J50" s="110" t="str">
        <f t="shared" si="28"/>
        <v>нд</v>
      </c>
      <c r="K50" s="110" t="str">
        <f t="shared" si="28"/>
        <v>нд</v>
      </c>
      <c r="L50" s="110" t="str">
        <f t="shared" si="28"/>
        <v>нд</v>
      </c>
      <c r="M50" s="110" t="str">
        <f t="shared" si="28"/>
        <v>нд</v>
      </c>
    </row>
    <row r="51" spans="1:13" ht="15.75">
      <c r="A51" s="83" t="s">
        <v>220</v>
      </c>
      <c r="B51" s="83" t="s">
        <v>220</v>
      </c>
      <c r="C51" s="83" t="s">
        <v>220</v>
      </c>
      <c r="D51" s="109" t="s">
        <v>220</v>
      </c>
      <c r="E51" s="109" t="s">
        <v>220</v>
      </c>
      <c r="F51" s="83" t="s">
        <v>220</v>
      </c>
      <c r="G51" s="109" t="s">
        <v>220</v>
      </c>
      <c r="H51" s="141" t="str">
        <f>IF(NOT(SUM(D51,E51,F51,G51)=0),SUM(D51,E51,F51,G51),"нд")</f>
        <v>нд</v>
      </c>
      <c r="I51" s="109" t="s">
        <v>220</v>
      </c>
      <c r="J51" s="109" t="s">
        <v>220</v>
      </c>
      <c r="K51" s="109" t="s">
        <v>220</v>
      </c>
      <c r="L51" s="109" t="s">
        <v>220</v>
      </c>
      <c r="M51" s="109" t="s">
        <v>220</v>
      </c>
    </row>
    <row r="52" spans="1:13" ht="36">
      <c r="A52" s="89" t="s">
        <v>147</v>
      </c>
      <c r="B52" s="90" t="s">
        <v>148</v>
      </c>
      <c r="C52" s="136" t="s">
        <v>219</v>
      </c>
      <c r="D52" s="110" t="str">
        <f aca="true" t="shared" si="29" ref="D52:M52">IF(NOT(SUM(D53)=0),SUM(D53),"нд")</f>
        <v>нд</v>
      </c>
      <c r="E52" s="110" t="str">
        <f t="shared" si="29"/>
        <v>нд</v>
      </c>
      <c r="F52" s="136" t="str">
        <f t="shared" si="29"/>
        <v>нд</v>
      </c>
      <c r="G52" s="110" t="str">
        <f t="shared" si="29"/>
        <v>нд</v>
      </c>
      <c r="H52" s="136" t="str">
        <f t="shared" si="29"/>
        <v>нд</v>
      </c>
      <c r="I52" s="110" t="str">
        <f t="shared" si="29"/>
        <v>нд</v>
      </c>
      <c r="J52" s="110" t="str">
        <f t="shared" si="29"/>
        <v>нд</v>
      </c>
      <c r="K52" s="110" t="str">
        <f t="shared" si="29"/>
        <v>нд</v>
      </c>
      <c r="L52" s="110" t="str">
        <f t="shared" si="29"/>
        <v>нд</v>
      </c>
      <c r="M52" s="110" t="str">
        <f t="shared" si="29"/>
        <v>нд</v>
      </c>
    </row>
    <row r="53" spans="1:13" ht="15.75">
      <c r="A53" s="83" t="s">
        <v>220</v>
      </c>
      <c r="B53" s="83" t="s">
        <v>220</v>
      </c>
      <c r="C53" s="83" t="s">
        <v>220</v>
      </c>
      <c r="D53" s="109" t="s">
        <v>220</v>
      </c>
      <c r="E53" s="109" t="s">
        <v>220</v>
      </c>
      <c r="F53" s="83" t="s">
        <v>220</v>
      </c>
      <c r="G53" s="109" t="s">
        <v>220</v>
      </c>
      <c r="H53" s="141" t="str">
        <f>IF(NOT(SUM(D53,E53,F53,G53)=0),SUM(D53,E53,F53,G53),"нд")</f>
        <v>нд</v>
      </c>
      <c r="I53" s="109" t="s">
        <v>220</v>
      </c>
      <c r="J53" s="109" t="s">
        <v>220</v>
      </c>
      <c r="K53" s="109" t="s">
        <v>220</v>
      </c>
      <c r="L53" s="109" t="s">
        <v>220</v>
      </c>
      <c r="M53" s="109" t="s">
        <v>220</v>
      </c>
    </row>
    <row r="54" spans="1:13" ht="24">
      <c r="A54" s="85" t="s">
        <v>149</v>
      </c>
      <c r="B54" s="86" t="s">
        <v>150</v>
      </c>
      <c r="C54" s="156" t="s">
        <v>219</v>
      </c>
      <c r="D54" s="120" t="str">
        <f aca="true" t="shared" si="30" ref="D54:M54">IF(NOT(SUM(D55,D85,D119,D141)=0),SUM(D55,D85,D119,D141),"нд")</f>
        <v>нд</v>
      </c>
      <c r="E54" s="120" t="str">
        <f t="shared" si="30"/>
        <v>нд</v>
      </c>
      <c r="F54" s="134">
        <f t="shared" si="30"/>
        <v>2.114</v>
      </c>
      <c r="G54" s="120">
        <f t="shared" si="30"/>
        <v>0.38</v>
      </c>
      <c r="H54" s="134">
        <f t="shared" si="30"/>
        <v>2.4939999999999998</v>
      </c>
      <c r="I54" s="120" t="str">
        <f t="shared" si="30"/>
        <v>нд</v>
      </c>
      <c r="J54" s="120" t="str">
        <f t="shared" si="30"/>
        <v>нд</v>
      </c>
      <c r="K54" s="120" t="str">
        <f t="shared" si="30"/>
        <v>нд</v>
      </c>
      <c r="L54" s="120" t="str">
        <f t="shared" si="30"/>
        <v>нд</v>
      </c>
      <c r="M54" s="120" t="str">
        <f t="shared" si="30"/>
        <v>нд</v>
      </c>
    </row>
    <row r="55" spans="1:13" ht="36">
      <c r="A55" s="87" t="s">
        <v>151</v>
      </c>
      <c r="B55" s="88" t="s">
        <v>152</v>
      </c>
      <c r="C55" s="157" t="s">
        <v>219</v>
      </c>
      <c r="D55" s="121" t="str">
        <f aca="true" t="shared" si="31" ref="D55:M55">IF(NOT(SUM(D56,D60)=0),SUM(D56,D60),"нд")</f>
        <v>нд</v>
      </c>
      <c r="E55" s="121" t="str">
        <f t="shared" si="31"/>
        <v>нд</v>
      </c>
      <c r="F55" s="135" t="str">
        <f t="shared" si="31"/>
        <v>нд</v>
      </c>
      <c r="G55" s="121" t="str">
        <f t="shared" si="31"/>
        <v>нд</v>
      </c>
      <c r="H55" s="135" t="str">
        <f t="shared" si="31"/>
        <v>нд</v>
      </c>
      <c r="I55" s="121" t="str">
        <f t="shared" si="31"/>
        <v>нд</v>
      </c>
      <c r="J55" s="121" t="str">
        <f t="shared" si="31"/>
        <v>нд</v>
      </c>
      <c r="K55" s="121" t="str">
        <f t="shared" si="31"/>
        <v>нд</v>
      </c>
      <c r="L55" s="121" t="str">
        <f t="shared" si="31"/>
        <v>нд</v>
      </c>
      <c r="M55" s="121" t="str">
        <f t="shared" si="31"/>
        <v>нд</v>
      </c>
    </row>
    <row r="56" spans="1:13" ht="24">
      <c r="A56" s="89" t="s">
        <v>153</v>
      </c>
      <c r="B56" s="90" t="s">
        <v>154</v>
      </c>
      <c r="C56" s="136" t="s">
        <v>219</v>
      </c>
      <c r="D56" s="110" t="str">
        <f aca="true" t="shared" si="32" ref="D56:M56">IF(NOT(SUM(D57)=0),SUM(D57),"нд")</f>
        <v>нд</v>
      </c>
      <c r="E56" s="110" t="str">
        <f t="shared" si="32"/>
        <v>нд</v>
      </c>
      <c r="F56" s="136" t="str">
        <f t="shared" si="32"/>
        <v>нд</v>
      </c>
      <c r="G56" s="110" t="str">
        <f t="shared" si="32"/>
        <v>нд</v>
      </c>
      <c r="H56" s="136" t="str">
        <f t="shared" si="32"/>
        <v>нд</v>
      </c>
      <c r="I56" s="110" t="str">
        <f t="shared" si="32"/>
        <v>нд</v>
      </c>
      <c r="J56" s="110" t="str">
        <f t="shared" si="32"/>
        <v>нд</v>
      </c>
      <c r="K56" s="110" t="str">
        <f t="shared" si="32"/>
        <v>нд</v>
      </c>
      <c r="L56" s="110" t="str">
        <f t="shared" si="32"/>
        <v>нд</v>
      </c>
      <c r="M56" s="110" t="str">
        <f t="shared" si="32"/>
        <v>нд</v>
      </c>
    </row>
    <row r="57" spans="1:13" ht="15.75">
      <c r="A57" s="79" t="s">
        <v>221</v>
      </c>
      <c r="B57" s="80" t="s">
        <v>80</v>
      </c>
      <c r="C57" s="138" t="s">
        <v>219</v>
      </c>
      <c r="D57" s="108" t="str">
        <f aca="true" t="shared" si="33" ref="D57:M57">IF(NOT(SUM(D58,D59)=0),SUM(D58,D59),"нд")</f>
        <v>нд</v>
      </c>
      <c r="E57" s="108" t="str">
        <f t="shared" si="33"/>
        <v>нд</v>
      </c>
      <c r="F57" s="138" t="str">
        <f t="shared" si="33"/>
        <v>нд</v>
      </c>
      <c r="G57" s="108" t="str">
        <f t="shared" si="33"/>
        <v>нд</v>
      </c>
      <c r="H57" s="138" t="str">
        <f t="shared" si="33"/>
        <v>нд</v>
      </c>
      <c r="I57" s="108" t="str">
        <f t="shared" si="33"/>
        <v>нд</v>
      </c>
      <c r="J57" s="108" t="str">
        <f t="shared" si="33"/>
        <v>нд</v>
      </c>
      <c r="K57" s="108" t="str">
        <f t="shared" si="33"/>
        <v>нд</v>
      </c>
      <c r="L57" s="108" t="str">
        <f t="shared" si="33"/>
        <v>нд</v>
      </c>
      <c r="M57" s="108" t="str">
        <f t="shared" si="33"/>
        <v>нд</v>
      </c>
    </row>
    <row r="58" spans="1:13" ht="24">
      <c r="A58" s="93" t="s">
        <v>221</v>
      </c>
      <c r="B58" s="158" t="s">
        <v>222</v>
      </c>
      <c r="C58" s="83" t="s">
        <v>223</v>
      </c>
      <c r="D58" s="123" t="s">
        <v>220</v>
      </c>
      <c r="E58" s="123" t="s">
        <v>220</v>
      </c>
      <c r="F58" s="141" t="s">
        <v>220</v>
      </c>
      <c r="G58" s="123" t="s">
        <v>220</v>
      </c>
      <c r="H58" s="141" t="str">
        <f>IF(NOT(SUM(D58,E58,F58,G58)=0),SUM(D58,E58,F58,G58),"нд")</f>
        <v>нд</v>
      </c>
      <c r="I58" s="123" t="s">
        <v>220</v>
      </c>
      <c r="J58" s="123" t="s">
        <v>220</v>
      </c>
      <c r="K58" s="123" t="s">
        <v>220</v>
      </c>
      <c r="L58" s="123" t="s">
        <v>220</v>
      </c>
      <c r="M58" s="123" t="s">
        <v>220</v>
      </c>
    </row>
    <row r="59" spans="1:13" ht="24">
      <c r="A59" s="93" t="s">
        <v>221</v>
      </c>
      <c r="B59" s="158" t="s">
        <v>224</v>
      </c>
      <c r="C59" s="83" t="s">
        <v>225</v>
      </c>
      <c r="D59" s="123" t="s">
        <v>220</v>
      </c>
      <c r="E59" s="123" t="s">
        <v>220</v>
      </c>
      <c r="F59" s="141" t="s">
        <v>220</v>
      </c>
      <c r="G59" s="123" t="s">
        <v>220</v>
      </c>
      <c r="H59" s="141" t="str">
        <f>IF(NOT(SUM(D59,E59,F59,G59)=0),SUM(D59,E59,F59,G59),"нд")</f>
        <v>нд</v>
      </c>
      <c r="I59" s="123" t="s">
        <v>220</v>
      </c>
      <c r="J59" s="123" t="s">
        <v>220</v>
      </c>
      <c r="K59" s="123" t="s">
        <v>220</v>
      </c>
      <c r="L59" s="123" t="s">
        <v>220</v>
      </c>
      <c r="M59" s="123" t="s">
        <v>220</v>
      </c>
    </row>
    <row r="60" spans="1:13" ht="24">
      <c r="A60" s="89" t="s">
        <v>155</v>
      </c>
      <c r="B60" s="90" t="s">
        <v>156</v>
      </c>
      <c r="C60" s="136" t="s">
        <v>219</v>
      </c>
      <c r="D60" s="126" t="str">
        <f aca="true" t="shared" si="34" ref="D60:M60">IF(NOT(SUM(D61,D77)=0),SUM(D61,D77),"нд")</f>
        <v>нд</v>
      </c>
      <c r="E60" s="126" t="str">
        <f t="shared" si="34"/>
        <v>нд</v>
      </c>
      <c r="F60" s="144" t="str">
        <f t="shared" si="34"/>
        <v>нд</v>
      </c>
      <c r="G60" s="126" t="str">
        <f t="shared" si="34"/>
        <v>нд</v>
      </c>
      <c r="H60" s="136" t="str">
        <f t="shared" si="34"/>
        <v>нд</v>
      </c>
      <c r="I60" s="126" t="str">
        <f t="shared" si="34"/>
        <v>нд</v>
      </c>
      <c r="J60" s="126" t="str">
        <f t="shared" si="34"/>
        <v>нд</v>
      </c>
      <c r="K60" s="126" t="str">
        <f t="shared" si="34"/>
        <v>нд</v>
      </c>
      <c r="L60" s="126" t="str">
        <f t="shared" si="34"/>
        <v>нд</v>
      </c>
      <c r="M60" s="126" t="str">
        <f t="shared" si="34"/>
        <v>нд</v>
      </c>
    </row>
    <row r="61" spans="1:13" ht="15.75">
      <c r="A61" s="79" t="s">
        <v>226</v>
      </c>
      <c r="B61" s="80" t="s">
        <v>80</v>
      </c>
      <c r="C61" s="138" t="s">
        <v>219</v>
      </c>
      <c r="D61" s="108" t="str">
        <f aca="true" t="shared" si="35" ref="D61:M61">IF(NOT(SUM(D62:D76)=0),SUM(D62:D76),"нд")</f>
        <v>нд</v>
      </c>
      <c r="E61" s="108" t="str">
        <f t="shared" si="35"/>
        <v>нд</v>
      </c>
      <c r="F61" s="138" t="str">
        <f t="shared" si="35"/>
        <v>нд</v>
      </c>
      <c r="G61" s="108" t="str">
        <f t="shared" si="35"/>
        <v>нд</v>
      </c>
      <c r="H61" s="138" t="str">
        <f t="shared" si="35"/>
        <v>нд</v>
      </c>
      <c r="I61" s="108" t="str">
        <f t="shared" si="35"/>
        <v>нд</v>
      </c>
      <c r="J61" s="108" t="str">
        <f t="shared" si="35"/>
        <v>нд</v>
      </c>
      <c r="K61" s="108" t="str">
        <f t="shared" si="35"/>
        <v>нд</v>
      </c>
      <c r="L61" s="108" t="str">
        <f t="shared" si="35"/>
        <v>нд</v>
      </c>
      <c r="M61" s="108" t="str">
        <f t="shared" si="35"/>
        <v>нд</v>
      </c>
    </row>
    <row r="62" spans="1:13" ht="24">
      <c r="A62" s="93" t="s">
        <v>226</v>
      </c>
      <c r="B62" s="158" t="s">
        <v>227</v>
      </c>
      <c r="C62" s="159" t="s">
        <v>228</v>
      </c>
      <c r="D62" s="123" t="s">
        <v>220</v>
      </c>
      <c r="E62" s="123" t="s">
        <v>220</v>
      </c>
      <c r="F62" s="141" t="s">
        <v>220</v>
      </c>
      <c r="G62" s="123" t="s">
        <v>220</v>
      </c>
      <c r="H62" s="141" t="str">
        <f>IF(NOT(SUM(D62,E62,F62,G62)=0),SUM(D62,E62,F62,G62),"нд")</f>
        <v>нд</v>
      </c>
      <c r="I62" s="123" t="s">
        <v>220</v>
      </c>
      <c r="J62" s="123" t="s">
        <v>220</v>
      </c>
      <c r="K62" s="123" t="s">
        <v>220</v>
      </c>
      <c r="L62" s="123" t="s">
        <v>220</v>
      </c>
      <c r="M62" s="123" t="s">
        <v>220</v>
      </c>
    </row>
    <row r="63" spans="1:13" ht="15.75">
      <c r="A63" s="93" t="s">
        <v>226</v>
      </c>
      <c r="B63" s="158" t="s">
        <v>229</v>
      </c>
      <c r="C63" s="159" t="s">
        <v>230</v>
      </c>
      <c r="D63" s="122" t="s">
        <v>220</v>
      </c>
      <c r="E63" s="122" t="s">
        <v>220</v>
      </c>
      <c r="F63" s="140" t="s">
        <v>220</v>
      </c>
      <c r="G63" s="122" t="s">
        <v>220</v>
      </c>
      <c r="H63" s="141" t="str">
        <f aca="true" t="shared" si="36" ref="H63:H84">IF(NOT(SUM(D63,E63,F63,G63)=0),SUM(D63,E63,F63,G63),"нд")</f>
        <v>нд</v>
      </c>
      <c r="I63" s="122" t="s">
        <v>220</v>
      </c>
      <c r="J63" s="122" t="s">
        <v>220</v>
      </c>
      <c r="K63" s="122" t="s">
        <v>220</v>
      </c>
      <c r="L63" s="122" t="s">
        <v>220</v>
      </c>
      <c r="M63" s="122" t="s">
        <v>220</v>
      </c>
    </row>
    <row r="64" spans="1:13" ht="24">
      <c r="A64" s="93" t="s">
        <v>226</v>
      </c>
      <c r="B64" s="158" t="s">
        <v>231</v>
      </c>
      <c r="C64" s="159" t="s">
        <v>232</v>
      </c>
      <c r="D64" s="123" t="s">
        <v>220</v>
      </c>
      <c r="E64" s="123" t="s">
        <v>220</v>
      </c>
      <c r="F64" s="141" t="s">
        <v>220</v>
      </c>
      <c r="G64" s="123" t="s">
        <v>220</v>
      </c>
      <c r="H64" s="141" t="str">
        <f t="shared" si="36"/>
        <v>нд</v>
      </c>
      <c r="I64" s="123" t="s">
        <v>220</v>
      </c>
      <c r="J64" s="123" t="s">
        <v>220</v>
      </c>
      <c r="K64" s="123" t="s">
        <v>220</v>
      </c>
      <c r="L64" s="123" t="s">
        <v>220</v>
      </c>
      <c r="M64" s="123" t="s">
        <v>220</v>
      </c>
    </row>
    <row r="65" spans="1:13" ht="24">
      <c r="A65" s="93" t="s">
        <v>226</v>
      </c>
      <c r="B65" s="158" t="s">
        <v>233</v>
      </c>
      <c r="C65" s="159" t="s">
        <v>234</v>
      </c>
      <c r="D65" s="123" t="s">
        <v>220</v>
      </c>
      <c r="E65" s="123" t="s">
        <v>220</v>
      </c>
      <c r="F65" s="141" t="s">
        <v>220</v>
      </c>
      <c r="G65" s="123" t="s">
        <v>220</v>
      </c>
      <c r="H65" s="141" t="str">
        <f t="shared" si="36"/>
        <v>нд</v>
      </c>
      <c r="I65" s="123" t="s">
        <v>220</v>
      </c>
      <c r="J65" s="123" t="s">
        <v>220</v>
      </c>
      <c r="K65" s="123" t="s">
        <v>220</v>
      </c>
      <c r="L65" s="123" t="s">
        <v>220</v>
      </c>
      <c r="M65" s="123" t="s">
        <v>220</v>
      </c>
    </row>
    <row r="66" spans="1:13" ht="24">
      <c r="A66" s="93" t="s">
        <v>226</v>
      </c>
      <c r="B66" s="158" t="s">
        <v>235</v>
      </c>
      <c r="C66" s="159" t="s">
        <v>236</v>
      </c>
      <c r="D66" s="124" t="s">
        <v>220</v>
      </c>
      <c r="E66" s="124" t="s">
        <v>220</v>
      </c>
      <c r="F66" s="142" t="s">
        <v>220</v>
      </c>
      <c r="G66" s="124" t="s">
        <v>220</v>
      </c>
      <c r="H66" s="141" t="str">
        <f t="shared" si="36"/>
        <v>нд</v>
      </c>
      <c r="I66" s="124" t="s">
        <v>220</v>
      </c>
      <c r="J66" s="124" t="s">
        <v>220</v>
      </c>
      <c r="K66" s="124" t="s">
        <v>220</v>
      </c>
      <c r="L66" s="124" t="s">
        <v>220</v>
      </c>
      <c r="M66" s="124" t="s">
        <v>220</v>
      </c>
    </row>
    <row r="67" spans="1:13" ht="24">
      <c r="A67" s="93" t="s">
        <v>226</v>
      </c>
      <c r="B67" s="158" t="s">
        <v>237</v>
      </c>
      <c r="C67" s="159" t="s">
        <v>238</v>
      </c>
      <c r="D67" s="124" t="s">
        <v>220</v>
      </c>
      <c r="E67" s="124" t="s">
        <v>220</v>
      </c>
      <c r="F67" s="142" t="s">
        <v>220</v>
      </c>
      <c r="G67" s="124" t="s">
        <v>220</v>
      </c>
      <c r="H67" s="141" t="str">
        <f t="shared" si="36"/>
        <v>нд</v>
      </c>
      <c r="I67" s="124" t="s">
        <v>220</v>
      </c>
      <c r="J67" s="124" t="s">
        <v>220</v>
      </c>
      <c r="K67" s="124" t="s">
        <v>220</v>
      </c>
      <c r="L67" s="124" t="s">
        <v>220</v>
      </c>
      <c r="M67" s="124" t="s">
        <v>220</v>
      </c>
    </row>
    <row r="68" spans="1:13" ht="24">
      <c r="A68" s="93" t="s">
        <v>226</v>
      </c>
      <c r="B68" s="158" t="s">
        <v>239</v>
      </c>
      <c r="C68" s="159" t="s">
        <v>240</v>
      </c>
      <c r="D68" s="123" t="s">
        <v>220</v>
      </c>
      <c r="E68" s="123" t="s">
        <v>220</v>
      </c>
      <c r="F68" s="141" t="s">
        <v>220</v>
      </c>
      <c r="G68" s="123" t="s">
        <v>220</v>
      </c>
      <c r="H68" s="141" t="str">
        <f t="shared" si="36"/>
        <v>нд</v>
      </c>
      <c r="I68" s="123" t="s">
        <v>220</v>
      </c>
      <c r="J68" s="123" t="s">
        <v>220</v>
      </c>
      <c r="K68" s="123" t="s">
        <v>220</v>
      </c>
      <c r="L68" s="123" t="s">
        <v>220</v>
      </c>
      <c r="M68" s="123" t="s">
        <v>220</v>
      </c>
    </row>
    <row r="69" spans="1:13" ht="24">
      <c r="A69" s="93" t="s">
        <v>226</v>
      </c>
      <c r="B69" s="158" t="s">
        <v>241</v>
      </c>
      <c r="C69" s="159" t="s">
        <v>242</v>
      </c>
      <c r="D69" s="125" t="s">
        <v>220</v>
      </c>
      <c r="E69" s="125" t="s">
        <v>220</v>
      </c>
      <c r="F69" s="143" t="s">
        <v>220</v>
      </c>
      <c r="G69" s="125" t="s">
        <v>220</v>
      </c>
      <c r="H69" s="141" t="str">
        <f t="shared" si="36"/>
        <v>нд</v>
      </c>
      <c r="I69" s="125" t="s">
        <v>220</v>
      </c>
      <c r="J69" s="125" t="s">
        <v>220</v>
      </c>
      <c r="K69" s="125" t="s">
        <v>220</v>
      </c>
      <c r="L69" s="125" t="s">
        <v>220</v>
      </c>
      <c r="M69" s="125" t="s">
        <v>220</v>
      </c>
    </row>
    <row r="70" spans="1:13" ht="24">
      <c r="A70" s="93" t="s">
        <v>226</v>
      </c>
      <c r="B70" s="158" t="s">
        <v>243</v>
      </c>
      <c r="C70" s="159" t="s">
        <v>244</v>
      </c>
      <c r="D70" s="122" t="s">
        <v>220</v>
      </c>
      <c r="E70" s="122" t="s">
        <v>220</v>
      </c>
      <c r="F70" s="140" t="s">
        <v>220</v>
      </c>
      <c r="G70" s="122" t="s">
        <v>220</v>
      </c>
      <c r="H70" s="141" t="str">
        <f t="shared" si="36"/>
        <v>нд</v>
      </c>
      <c r="I70" s="122" t="s">
        <v>220</v>
      </c>
      <c r="J70" s="122" t="s">
        <v>220</v>
      </c>
      <c r="K70" s="122" t="s">
        <v>220</v>
      </c>
      <c r="L70" s="122" t="s">
        <v>220</v>
      </c>
      <c r="M70" s="122" t="s">
        <v>220</v>
      </c>
    </row>
    <row r="71" spans="1:13" ht="24">
      <c r="A71" s="93" t="s">
        <v>226</v>
      </c>
      <c r="B71" s="158" t="s">
        <v>245</v>
      </c>
      <c r="C71" s="159" t="s">
        <v>246</v>
      </c>
      <c r="D71" s="122" t="s">
        <v>220</v>
      </c>
      <c r="E71" s="122" t="s">
        <v>220</v>
      </c>
      <c r="F71" s="140" t="s">
        <v>220</v>
      </c>
      <c r="G71" s="122" t="s">
        <v>220</v>
      </c>
      <c r="H71" s="141" t="str">
        <f t="shared" si="36"/>
        <v>нд</v>
      </c>
      <c r="I71" s="122" t="s">
        <v>220</v>
      </c>
      <c r="J71" s="122" t="s">
        <v>220</v>
      </c>
      <c r="K71" s="122" t="s">
        <v>220</v>
      </c>
      <c r="L71" s="122" t="s">
        <v>220</v>
      </c>
      <c r="M71" s="122" t="s">
        <v>220</v>
      </c>
    </row>
    <row r="72" spans="1:13" ht="24">
      <c r="A72" s="93" t="s">
        <v>226</v>
      </c>
      <c r="B72" s="158" t="s">
        <v>247</v>
      </c>
      <c r="C72" s="159" t="s">
        <v>248</v>
      </c>
      <c r="D72" s="122" t="s">
        <v>220</v>
      </c>
      <c r="E72" s="122" t="s">
        <v>220</v>
      </c>
      <c r="F72" s="140" t="s">
        <v>220</v>
      </c>
      <c r="G72" s="122" t="s">
        <v>220</v>
      </c>
      <c r="H72" s="141" t="str">
        <f t="shared" si="36"/>
        <v>нд</v>
      </c>
      <c r="I72" s="122" t="s">
        <v>220</v>
      </c>
      <c r="J72" s="122" t="s">
        <v>220</v>
      </c>
      <c r="K72" s="122" t="s">
        <v>220</v>
      </c>
      <c r="L72" s="122" t="s">
        <v>220</v>
      </c>
      <c r="M72" s="122" t="s">
        <v>220</v>
      </c>
    </row>
    <row r="73" spans="1:13" ht="24">
      <c r="A73" s="93" t="s">
        <v>226</v>
      </c>
      <c r="B73" s="158" t="s">
        <v>249</v>
      </c>
      <c r="C73" s="159" t="s">
        <v>250</v>
      </c>
      <c r="D73" s="122" t="s">
        <v>220</v>
      </c>
      <c r="E73" s="122" t="s">
        <v>220</v>
      </c>
      <c r="F73" s="140" t="s">
        <v>220</v>
      </c>
      <c r="G73" s="122" t="s">
        <v>220</v>
      </c>
      <c r="H73" s="141" t="str">
        <f t="shared" si="36"/>
        <v>нд</v>
      </c>
      <c r="I73" s="122" t="s">
        <v>220</v>
      </c>
      <c r="J73" s="122" t="s">
        <v>220</v>
      </c>
      <c r="K73" s="122" t="s">
        <v>220</v>
      </c>
      <c r="L73" s="122" t="s">
        <v>220</v>
      </c>
      <c r="M73" s="122" t="s">
        <v>220</v>
      </c>
    </row>
    <row r="74" spans="1:13" ht="24">
      <c r="A74" s="93" t="s">
        <v>226</v>
      </c>
      <c r="B74" s="158" t="s">
        <v>251</v>
      </c>
      <c r="C74" s="159" t="s">
        <v>252</v>
      </c>
      <c r="D74" s="122" t="s">
        <v>220</v>
      </c>
      <c r="E74" s="122" t="s">
        <v>220</v>
      </c>
      <c r="F74" s="140" t="s">
        <v>220</v>
      </c>
      <c r="G74" s="122" t="s">
        <v>220</v>
      </c>
      <c r="H74" s="141" t="str">
        <f t="shared" si="36"/>
        <v>нд</v>
      </c>
      <c r="I74" s="122" t="s">
        <v>220</v>
      </c>
      <c r="J74" s="122" t="s">
        <v>220</v>
      </c>
      <c r="K74" s="122" t="s">
        <v>220</v>
      </c>
      <c r="L74" s="122" t="s">
        <v>220</v>
      </c>
      <c r="M74" s="122" t="s">
        <v>220</v>
      </c>
    </row>
    <row r="75" spans="1:13" ht="24">
      <c r="A75" s="93" t="s">
        <v>226</v>
      </c>
      <c r="B75" s="158" t="s">
        <v>253</v>
      </c>
      <c r="C75" s="159" t="s">
        <v>254</v>
      </c>
      <c r="D75" s="122" t="s">
        <v>220</v>
      </c>
      <c r="E75" s="122" t="s">
        <v>220</v>
      </c>
      <c r="F75" s="140" t="s">
        <v>220</v>
      </c>
      <c r="G75" s="122" t="s">
        <v>220</v>
      </c>
      <c r="H75" s="141" t="str">
        <f t="shared" si="36"/>
        <v>нд</v>
      </c>
      <c r="I75" s="122" t="s">
        <v>220</v>
      </c>
      <c r="J75" s="122" t="s">
        <v>220</v>
      </c>
      <c r="K75" s="122" t="s">
        <v>220</v>
      </c>
      <c r="L75" s="122" t="s">
        <v>220</v>
      </c>
      <c r="M75" s="122" t="s">
        <v>220</v>
      </c>
    </row>
    <row r="76" spans="1:13" ht="36">
      <c r="A76" s="93" t="s">
        <v>226</v>
      </c>
      <c r="B76" s="160" t="s">
        <v>255</v>
      </c>
      <c r="C76" s="159" t="s">
        <v>256</v>
      </c>
      <c r="D76" s="122" t="s">
        <v>220</v>
      </c>
      <c r="E76" s="122" t="s">
        <v>220</v>
      </c>
      <c r="F76" s="140" t="s">
        <v>220</v>
      </c>
      <c r="G76" s="122" t="s">
        <v>220</v>
      </c>
      <c r="H76" s="141" t="str">
        <f t="shared" si="36"/>
        <v>нд</v>
      </c>
      <c r="I76" s="122" t="s">
        <v>220</v>
      </c>
      <c r="J76" s="122" t="s">
        <v>220</v>
      </c>
      <c r="K76" s="122" t="s">
        <v>220</v>
      </c>
      <c r="L76" s="122" t="s">
        <v>220</v>
      </c>
      <c r="M76" s="122" t="s">
        <v>220</v>
      </c>
    </row>
    <row r="77" spans="1:13" ht="15.75">
      <c r="A77" s="81" t="s">
        <v>257</v>
      </c>
      <c r="B77" s="161" t="s">
        <v>81</v>
      </c>
      <c r="C77" s="154" t="s">
        <v>219</v>
      </c>
      <c r="D77" s="119" t="str">
        <f aca="true" t="shared" si="37" ref="D77:M77">IF(NOT(SUM(D78:D84)=0),SUM(D78:D84),"нд")</f>
        <v>нд</v>
      </c>
      <c r="E77" s="119" t="str">
        <f t="shared" si="37"/>
        <v>нд</v>
      </c>
      <c r="F77" s="132" t="str">
        <f t="shared" si="37"/>
        <v>нд</v>
      </c>
      <c r="G77" s="119" t="str">
        <f t="shared" si="37"/>
        <v>нд</v>
      </c>
      <c r="H77" s="132" t="str">
        <f t="shared" si="37"/>
        <v>нд</v>
      </c>
      <c r="I77" s="119" t="str">
        <f t="shared" si="37"/>
        <v>нд</v>
      </c>
      <c r="J77" s="119" t="str">
        <f t="shared" si="37"/>
        <v>нд</v>
      </c>
      <c r="K77" s="119" t="str">
        <f t="shared" si="37"/>
        <v>нд</v>
      </c>
      <c r="L77" s="119" t="str">
        <f t="shared" si="37"/>
        <v>нд</v>
      </c>
      <c r="M77" s="119" t="str">
        <f t="shared" si="37"/>
        <v>нд</v>
      </c>
    </row>
    <row r="78" spans="1:13" ht="24">
      <c r="A78" s="162" t="s">
        <v>258</v>
      </c>
      <c r="B78" s="163" t="s">
        <v>259</v>
      </c>
      <c r="C78" s="164" t="s">
        <v>260</v>
      </c>
      <c r="D78" s="109" t="s">
        <v>220</v>
      </c>
      <c r="E78" s="109" t="s">
        <v>220</v>
      </c>
      <c r="F78" s="83" t="s">
        <v>220</v>
      </c>
      <c r="G78" s="109" t="s">
        <v>220</v>
      </c>
      <c r="H78" s="141" t="str">
        <f t="shared" si="36"/>
        <v>нд</v>
      </c>
      <c r="I78" s="109" t="s">
        <v>220</v>
      </c>
      <c r="J78" s="109" t="s">
        <v>220</v>
      </c>
      <c r="K78" s="109" t="s">
        <v>220</v>
      </c>
      <c r="L78" s="109" t="s">
        <v>220</v>
      </c>
      <c r="M78" s="109" t="s">
        <v>220</v>
      </c>
    </row>
    <row r="79" spans="1:13" ht="24">
      <c r="A79" s="162" t="s">
        <v>258</v>
      </c>
      <c r="B79" s="165" t="s">
        <v>261</v>
      </c>
      <c r="C79" s="164" t="s">
        <v>262</v>
      </c>
      <c r="D79" s="109" t="s">
        <v>220</v>
      </c>
      <c r="E79" s="109" t="s">
        <v>220</v>
      </c>
      <c r="F79" s="83" t="s">
        <v>220</v>
      </c>
      <c r="G79" s="109" t="s">
        <v>220</v>
      </c>
      <c r="H79" s="141" t="str">
        <f t="shared" si="36"/>
        <v>нд</v>
      </c>
      <c r="I79" s="109" t="s">
        <v>220</v>
      </c>
      <c r="J79" s="109" t="s">
        <v>220</v>
      </c>
      <c r="K79" s="109" t="s">
        <v>220</v>
      </c>
      <c r="L79" s="109" t="s">
        <v>220</v>
      </c>
      <c r="M79" s="109" t="s">
        <v>220</v>
      </c>
    </row>
    <row r="80" spans="1:13" ht="24">
      <c r="A80" s="162" t="s">
        <v>258</v>
      </c>
      <c r="B80" s="166" t="s">
        <v>263</v>
      </c>
      <c r="C80" s="167" t="s">
        <v>264</v>
      </c>
      <c r="D80" s="109" t="s">
        <v>220</v>
      </c>
      <c r="E80" s="109" t="s">
        <v>220</v>
      </c>
      <c r="F80" s="83" t="s">
        <v>220</v>
      </c>
      <c r="G80" s="109" t="s">
        <v>220</v>
      </c>
      <c r="H80" s="141" t="str">
        <f t="shared" si="36"/>
        <v>нд</v>
      </c>
      <c r="I80" s="109" t="s">
        <v>220</v>
      </c>
      <c r="J80" s="109" t="s">
        <v>220</v>
      </c>
      <c r="K80" s="109" t="s">
        <v>220</v>
      </c>
      <c r="L80" s="109" t="s">
        <v>220</v>
      </c>
      <c r="M80" s="109" t="s">
        <v>220</v>
      </c>
    </row>
    <row r="81" spans="1:13" ht="24">
      <c r="A81" s="162" t="s">
        <v>258</v>
      </c>
      <c r="B81" s="166" t="s">
        <v>265</v>
      </c>
      <c r="C81" s="167" t="s">
        <v>266</v>
      </c>
      <c r="D81" s="109" t="s">
        <v>220</v>
      </c>
      <c r="E81" s="109" t="s">
        <v>220</v>
      </c>
      <c r="F81" s="83" t="s">
        <v>220</v>
      </c>
      <c r="G81" s="109" t="s">
        <v>220</v>
      </c>
      <c r="H81" s="141" t="str">
        <f t="shared" si="36"/>
        <v>нд</v>
      </c>
      <c r="I81" s="109" t="s">
        <v>220</v>
      </c>
      <c r="J81" s="109" t="s">
        <v>220</v>
      </c>
      <c r="K81" s="109" t="s">
        <v>220</v>
      </c>
      <c r="L81" s="109" t="s">
        <v>220</v>
      </c>
      <c r="M81" s="109" t="s">
        <v>220</v>
      </c>
    </row>
    <row r="82" spans="1:13" ht="24">
      <c r="A82" s="162" t="s">
        <v>258</v>
      </c>
      <c r="B82" s="166" t="s">
        <v>267</v>
      </c>
      <c r="C82" s="167" t="s">
        <v>268</v>
      </c>
      <c r="D82" s="109" t="s">
        <v>220</v>
      </c>
      <c r="E82" s="109" t="s">
        <v>220</v>
      </c>
      <c r="F82" s="83" t="s">
        <v>220</v>
      </c>
      <c r="G82" s="109" t="s">
        <v>220</v>
      </c>
      <c r="H82" s="141" t="str">
        <f t="shared" si="36"/>
        <v>нд</v>
      </c>
      <c r="I82" s="109" t="s">
        <v>220</v>
      </c>
      <c r="J82" s="109" t="s">
        <v>220</v>
      </c>
      <c r="K82" s="109" t="s">
        <v>220</v>
      </c>
      <c r="L82" s="109" t="s">
        <v>220</v>
      </c>
      <c r="M82" s="109" t="s">
        <v>220</v>
      </c>
    </row>
    <row r="83" spans="1:13" ht="24">
      <c r="A83" s="162" t="s">
        <v>258</v>
      </c>
      <c r="B83" s="166" t="s">
        <v>269</v>
      </c>
      <c r="C83" s="167" t="s">
        <v>270</v>
      </c>
      <c r="D83" s="109" t="s">
        <v>220</v>
      </c>
      <c r="E83" s="109" t="s">
        <v>220</v>
      </c>
      <c r="F83" s="83" t="s">
        <v>220</v>
      </c>
      <c r="G83" s="109" t="s">
        <v>220</v>
      </c>
      <c r="H83" s="141" t="str">
        <f t="shared" si="36"/>
        <v>нд</v>
      </c>
      <c r="I83" s="109" t="s">
        <v>220</v>
      </c>
      <c r="J83" s="109" t="s">
        <v>220</v>
      </c>
      <c r="K83" s="109" t="s">
        <v>220</v>
      </c>
      <c r="L83" s="109" t="s">
        <v>220</v>
      </c>
      <c r="M83" s="109" t="s">
        <v>220</v>
      </c>
    </row>
    <row r="84" spans="1:13" ht="24.75" thickBot="1">
      <c r="A84" s="162" t="s">
        <v>258</v>
      </c>
      <c r="B84" s="168" t="s">
        <v>271</v>
      </c>
      <c r="C84" s="167" t="s">
        <v>272</v>
      </c>
      <c r="D84" s="109" t="s">
        <v>220</v>
      </c>
      <c r="E84" s="109" t="s">
        <v>220</v>
      </c>
      <c r="F84" s="83" t="s">
        <v>220</v>
      </c>
      <c r="G84" s="109" t="s">
        <v>220</v>
      </c>
      <c r="H84" s="141" t="str">
        <f t="shared" si="36"/>
        <v>нд</v>
      </c>
      <c r="I84" s="109" t="s">
        <v>220</v>
      </c>
      <c r="J84" s="109" t="s">
        <v>220</v>
      </c>
      <c r="K84" s="109" t="s">
        <v>220</v>
      </c>
      <c r="L84" s="109" t="s">
        <v>220</v>
      </c>
      <c r="M84" s="109" t="s">
        <v>220</v>
      </c>
    </row>
    <row r="85" spans="1:13" ht="24">
      <c r="A85" s="87" t="s">
        <v>157</v>
      </c>
      <c r="B85" s="88" t="s">
        <v>158</v>
      </c>
      <c r="C85" s="157" t="s">
        <v>219</v>
      </c>
      <c r="D85" s="121" t="str">
        <f aca="true" t="shared" si="38" ref="D85:M85">IF(NOT(SUM(D86,D117)=0),SUM(D86,D117),"нд")</f>
        <v>нд</v>
      </c>
      <c r="E85" s="121" t="str">
        <f t="shared" si="38"/>
        <v>нд</v>
      </c>
      <c r="F85" s="135">
        <f t="shared" si="38"/>
        <v>2.114</v>
      </c>
      <c r="G85" s="121">
        <f t="shared" si="38"/>
        <v>0.38</v>
      </c>
      <c r="H85" s="135">
        <f t="shared" si="38"/>
        <v>2.4939999999999998</v>
      </c>
      <c r="I85" s="121" t="str">
        <f t="shared" si="38"/>
        <v>нд</v>
      </c>
      <c r="J85" s="121" t="str">
        <f t="shared" si="38"/>
        <v>нд</v>
      </c>
      <c r="K85" s="121" t="str">
        <f t="shared" si="38"/>
        <v>нд</v>
      </c>
      <c r="L85" s="121" t="str">
        <f t="shared" si="38"/>
        <v>нд</v>
      </c>
      <c r="M85" s="121" t="str">
        <f t="shared" si="38"/>
        <v>нд</v>
      </c>
    </row>
    <row r="86" spans="1:13" ht="15.75">
      <c r="A86" s="89" t="s">
        <v>159</v>
      </c>
      <c r="B86" s="90" t="s">
        <v>160</v>
      </c>
      <c r="C86" s="136" t="s">
        <v>219</v>
      </c>
      <c r="D86" s="126" t="str">
        <f aca="true" t="shared" si="39" ref="D86:M86">IF(NOT(SUM(D87,D94)=0),SUM(D87,D94),"нд")</f>
        <v>нд</v>
      </c>
      <c r="E86" s="126" t="str">
        <f t="shared" si="39"/>
        <v>нд</v>
      </c>
      <c r="F86" s="144">
        <f t="shared" si="39"/>
        <v>2.114</v>
      </c>
      <c r="G86" s="126">
        <f t="shared" si="39"/>
        <v>0.38</v>
      </c>
      <c r="H86" s="144">
        <f t="shared" si="39"/>
        <v>2.4939999999999998</v>
      </c>
      <c r="I86" s="126" t="str">
        <f t="shared" si="39"/>
        <v>нд</v>
      </c>
      <c r="J86" s="126" t="str">
        <f t="shared" si="39"/>
        <v>нд</v>
      </c>
      <c r="K86" s="126" t="str">
        <f t="shared" si="39"/>
        <v>нд</v>
      </c>
      <c r="L86" s="126" t="str">
        <f t="shared" si="39"/>
        <v>нд</v>
      </c>
      <c r="M86" s="126" t="str">
        <f t="shared" si="39"/>
        <v>нд</v>
      </c>
    </row>
    <row r="87" spans="1:13" ht="15.75">
      <c r="A87" s="79" t="s">
        <v>161</v>
      </c>
      <c r="B87" s="80" t="s">
        <v>80</v>
      </c>
      <c r="C87" s="169" t="s">
        <v>219</v>
      </c>
      <c r="D87" s="108" t="str">
        <f aca="true" t="shared" si="40" ref="D87:M87">IF(NOT(SUM(D88:D93)=0),SUM(D88:D93),"нд")</f>
        <v>нд</v>
      </c>
      <c r="E87" s="108" t="str">
        <f t="shared" si="40"/>
        <v>нд</v>
      </c>
      <c r="F87" s="138">
        <f t="shared" si="40"/>
        <v>1.632</v>
      </c>
      <c r="G87" s="108" t="str">
        <f t="shared" si="40"/>
        <v>нд</v>
      </c>
      <c r="H87" s="138">
        <f t="shared" si="40"/>
        <v>1.632</v>
      </c>
      <c r="I87" s="108" t="str">
        <f t="shared" si="40"/>
        <v>нд</v>
      </c>
      <c r="J87" s="108" t="str">
        <f t="shared" si="40"/>
        <v>нд</v>
      </c>
      <c r="K87" s="108" t="str">
        <f t="shared" si="40"/>
        <v>нд</v>
      </c>
      <c r="L87" s="108" t="str">
        <f t="shared" si="40"/>
        <v>нд</v>
      </c>
      <c r="M87" s="108" t="str">
        <f t="shared" si="40"/>
        <v>нд</v>
      </c>
    </row>
    <row r="88" spans="1:13" ht="24">
      <c r="A88" s="170" t="s">
        <v>273</v>
      </c>
      <c r="B88" s="171" t="s">
        <v>274</v>
      </c>
      <c r="C88" s="172" t="s">
        <v>275</v>
      </c>
      <c r="D88" s="123" t="s">
        <v>220</v>
      </c>
      <c r="E88" s="123" t="s">
        <v>220</v>
      </c>
      <c r="F88" s="141">
        <v>1.632</v>
      </c>
      <c r="G88" s="123" t="s">
        <v>220</v>
      </c>
      <c r="H88" s="141">
        <f aca="true" t="shared" si="41" ref="H88:H118">IF(NOT(SUM(D88,E88,F88,G88)=0),SUM(D88,E88,F88,G88),"нд")</f>
        <v>1.632</v>
      </c>
      <c r="I88" s="123" t="s">
        <v>220</v>
      </c>
      <c r="J88" s="123" t="s">
        <v>220</v>
      </c>
      <c r="K88" s="123" t="s">
        <v>220</v>
      </c>
      <c r="L88" s="123" t="s">
        <v>220</v>
      </c>
      <c r="M88" s="123" t="s">
        <v>220</v>
      </c>
    </row>
    <row r="89" spans="1:13" ht="24">
      <c r="A89" s="170" t="s">
        <v>273</v>
      </c>
      <c r="B89" s="160" t="s">
        <v>276</v>
      </c>
      <c r="C89" s="174" t="s">
        <v>277</v>
      </c>
      <c r="D89" s="123" t="s">
        <v>220</v>
      </c>
      <c r="E89" s="123" t="s">
        <v>220</v>
      </c>
      <c r="F89" s="141" t="s">
        <v>220</v>
      </c>
      <c r="G89" s="123" t="s">
        <v>220</v>
      </c>
      <c r="H89" s="141" t="str">
        <f t="shared" si="41"/>
        <v>нд</v>
      </c>
      <c r="I89" s="123" t="s">
        <v>220</v>
      </c>
      <c r="J89" s="123" t="s">
        <v>220</v>
      </c>
      <c r="K89" s="123" t="s">
        <v>220</v>
      </c>
      <c r="L89" s="123" t="s">
        <v>220</v>
      </c>
      <c r="M89" s="123" t="s">
        <v>220</v>
      </c>
    </row>
    <row r="90" spans="1:13" ht="24">
      <c r="A90" s="170" t="s">
        <v>273</v>
      </c>
      <c r="B90" s="160" t="s">
        <v>278</v>
      </c>
      <c r="C90" s="175" t="s">
        <v>279</v>
      </c>
      <c r="D90" s="123" t="s">
        <v>220</v>
      </c>
      <c r="E90" s="123" t="s">
        <v>220</v>
      </c>
      <c r="F90" s="141" t="s">
        <v>220</v>
      </c>
      <c r="G90" s="123" t="s">
        <v>220</v>
      </c>
      <c r="H90" s="141" t="str">
        <f t="shared" si="41"/>
        <v>нд</v>
      </c>
      <c r="I90" s="123" t="s">
        <v>220</v>
      </c>
      <c r="J90" s="123" t="s">
        <v>220</v>
      </c>
      <c r="K90" s="123" t="s">
        <v>220</v>
      </c>
      <c r="L90" s="123" t="s">
        <v>220</v>
      </c>
      <c r="M90" s="123" t="s">
        <v>220</v>
      </c>
    </row>
    <row r="91" spans="1:13" ht="24">
      <c r="A91" s="170" t="s">
        <v>273</v>
      </c>
      <c r="B91" s="160" t="s">
        <v>387</v>
      </c>
      <c r="C91" s="176" t="s">
        <v>280</v>
      </c>
      <c r="D91" s="123" t="s">
        <v>220</v>
      </c>
      <c r="E91" s="123" t="s">
        <v>220</v>
      </c>
      <c r="F91" s="141" t="s">
        <v>220</v>
      </c>
      <c r="G91" s="123" t="s">
        <v>220</v>
      </c>
      <c r="H91" s="141" t="str">
        <f t="shared" si="41"/>
        <v>нд</v>
      </c>
      <c r="I91" s="123" t="s">
        <v>220</v>
      </c>
      <c r="J91" s="123" t="s">
        <v>220</v>
      </c>
      <c r="K91" s="123" t="s">
        <v>220</v>
      </c>
      <c r="L91" s="123" t="s">
        <v>220</v>
      </c>
      <c r="M91" s="123" t="s">
        <v>220</v>
      </c>
    </row>
    <row r="92" spans="1:13" ht="24">
      <c r="A92" s="170" t="s">
        <v>273</v>
      </c>
      <c r="B92" s="160" t="s">
        <v>388</v>
      </c>
      <c r="C92" s="177" t="s">
        <v>281</v>
      </c>
      <c r="D92" s="123" t="s">
        <v>220</v>
      </c>
      <c r="E92" s="123" t="s">
        <v>220</v>
      </c>
      <c r="F92" s="141" t="s">
        <v>220</v>
      </c>
      <c r="G92" s="123" t="s">
        <v>220</v>
      </c>
      <c r="H92" s="141" t="str">
        <f t="shared" si="41"/>
        <v>нд</v>
      </c>
      <c r="I92" s="123" t="s">
        <v>220</v>
      </c>
      <c r="J92" s="123" t="s">
        <v>220</v>
      </c>
      <c r="K92" s="123" t="s">
        <v>220</v>
      </c>
      <c r="L92" s="123" t="s">
        <v>220</v>
      </c>
      <c r="M92" s="123" t="s">
        <v>220</v>
      </c>
    </row>
    <row r="93" spans="1:13" ht="15.75">
      <c r="A93" s="170" t="s">
        <v>273</v>
      </c>
      <c r="B93" s="160" t="s">
        <v>389</v>
      </c>
      <c r="C93" s="174" t="s">
        <v>282</v>
      </c>
      <c r="D93" s="123" t="s">
        <v>220</v>
      </c>
      <c r="E93" s="123" t="s">
        <v>220</v>
      </c>
      <c r="F93" s="141" t="s">
        <v>220</v>
      </c>
      <c r="G93" s="123" t="s">
        <v>220</v>
      </c>
      <c r="H93" s="141" t="str">
        <f t="shared" si="41"/>
        <v>нд</v>
      </c>
      <c r="I93" s="123" t="s">
        <v>220</v>
      </c>
      <c r="J93" s="123" t="s">
        <v>220</v>
      </c>
      <c r="K93" s="123" t="s">
        <v>220</v>
      </c>
      <c r="L93" s="123" t="s">
        <v>220</v>
      </c>
      <c r="M93" s="123" t="s">
        <v>220</v>
      </c>
    </row>
    <row r="94" spans="1:13" ht="15.75">
      <c r="A94" s="81" t="s">
        <v>283</v>
      </c>
      <c r="B94" s="161" t="s">
        <v>81</v>
      </c>
      <c r="C94" s="154" t="s">
        <v>219</v>
      </c>
      <c r="D94" s="113" t="str">
        <f aca="true" t="shared" si="42" ref="D94:M94">IF(NOT(SUM(D95:D116)=0),SUM(D95:D116),"нд")</f>
        <v>нд</v>
      </c>
      <c r="E94" s="113" t="str">
        <f t="shared" si="42"/>
        <v>нд</v>
      </c>
      <c r="F94" s="145">
        <f t="shared" si="42"/>
        <v>0.482</v>
      </c>
      <c r="G94" s="221">
        <f t="shared" si="42"/>
        <v>0.38</v>
      </c>
      <c r="H94" s="145">
        <f t="shared" si="42"/>
        <v>0.862</v>
      </c>
      <c r="I94" s="113" t="str">
        <f t="shared" si="42"/>
        <v>нд</v>
      </c>
      <c r="J94" s="113" t="str">
        <f t="shared" si="42"/>
        <v>нд</v>
      </c>
      <c r="K94" s="113" t="str">
        <f t="shared" si="42"/>
        <v>нд</v>
      </c>
      <c r="L94" s="113" t="str">
        <f t="shared" si="42"/>
        <v>нд</v>
      </c>
      <c r="M94" s="113" t="str">
        <f t="shared" si="42"/>
        <v>нд</v>
      </c>
    </row>
    <row r="95" spans="1:13" ht="15.75">
      <c r="A95" s="170" t="s">
        <v>284</v>
      </c>
      <c r="B95" s="178" t="s">
        <v>390</v>
      </c>
      <c r="C95" s="179" t="s">
        <v>391</v>
      </c>
      <c r="D95" s="123" t="s">
        <v>220</v>
      </c>
      <c r="E95" s="123" t="s">
        <v>220</v>
      </c>
      <c r="F95" s="141" t="s">
        <v>220</v>
      </c>
      <c r="G95" s="123" t="s">
        <v>220</v>
      </c>
      <c r="H95" s="141" t="str">
        <f t="shared" si="41"/>
        <v>нд</v>
      </c>
      <c r="I95" s="123" t="s">
        <v>220</v>
      </c>
      <c r="J95" s="123" t="s">
        <v>220</v>
      </c>
      <c r="K95" s="123" t="s">
        <v>220</v>
      </c>
      <c r="L95" s="123" t="s">
        <v>220</v>
      </c>
      <c r="M95" s="123" t="s">
        <v>220</v>
      </c>
    </row>
    <row r="96" spans="1:13" ht="15.75">
      <c r="A96" s="170" t="s">
        <v>284</v>
      </c>
      <c r="B96" s="165" t="s">
        <v>285</v>
      </c>
      <c r="C96" s="159" t="s">
        <v>286</v>
      </c>
      <c r="D96" s="123" t="s">
        <v>220</v>
      </c>
      <c r="E96" s="123" t="s">
        <v>220</v>
      </c>
      <c r="F96" s="151">
        <v>0.482</v>
      </c>
      <c r="G96" s="123" t="s">
        <v>220</v>
      </c>
      <c r="H96" s="141">
        <f t="shared" si="41"/>
        <v>0.482</v>
      </c>
      <c r="I96" s="123" t="s">
        <v>220</v>
      </c>
      <c r="J96" s="123" t="s">
        <v>220</v>
      </c>
      <c r="K96" s="123" t="s">
        <v>220</v>
      </c>
      <c r="L96" s="123" t="s">
        <v>220</v>
      </c>
      <c r="M96" s="123" t="s">
        <v>220</v>
      </c>
    </row>
    <row r="97" spans="1:13" ht="15.75">
      <c r="A97" s="170" t="s">
        <v>284</v>
      </c>
      <c r="B97" s="165" t="s">
        <v>287</v>
      </c>
      <c r="C97" s="159" t="s">
        <v>288</v>
      </c>
      <c r="D97" s="123" t="s">
        <v>220</v>
      </c>
      <c r="E97" s="123" t="s">
        <v>220</v>
      </c>
      <c r="F97" s="141" t="s">
        <v>220</v>
      </c>
      <c r="G97" s="123" t="s">
        <v>220</v>
      </c>
      <c r="H97" s="141" t="str">
        <f t="shared" si="41"/>
        <v>нд</v>
      </c>
      <c r="I97" s="123" t="s">
        <v>220</v>
      </c>
      <c r="J97" s="123" t="s">
        <v>220</v>
      </c>
      <c r="K97" s="123" t="s">
        <v>220</v>
      </c>
      <c r="L97" s="123" t="s">
        <v>220</v>
      </c>
      <c r="M97" s="123" t="s">
        <v>220</v>
      </c>
    </row>
    <row r="98" spans="1:13" ht="15.75">
      <c r="A98" s="170" t="s">
        <v>284</v>
      </c>
      <c r="B98" s="165" t="s">
        <v>289</v>
      </c>
      <c r="C98" s="159" t="s">
        <v>290</v>
      </c>
      <c r="D98" s="123" t="s">
        <v>220</v>
      </c>
      <c r="E98" s="123" t="s">
        <v>220</v>
      </c>
      <c r="F98" s="141" t="s">
        <v>220</v>
      </c>
      <c r="G98" s="123" t="s">
        <v>220</v>
      </c>
      <c r="H98" s="141" t="str">
        <f t="shared" si="41"/>
        <v>нд</v>
      </c>
      <c r="I98" s="123" t="s">
        <v>220</v>
      </c>
      <c r="J98" s="123" t="s">
        <v>220</v>
      </c>
      <c r="K98" s="123" t="s">
        <v>220</v>
      </c>
      <c r="L98" s="123" t="s">
        <v>220</v>
      </c>
      <c r="M98" s="123" t="s">
        <v>220</v>
      </c>
    </row>
    <row r="99" spans="1:13" ht="15.75">
      <c r="A99" s="170" t="s">
        <v>284</v>
      </c>
      <c r="B99" s="165" t="s">
        <v>291</v>
      </c>
      <c r="C99" s="159" t="s">
        <v>292</v>
      </c>
      <c r="D99" s="123" t="s">
        <v>220</v>
      </c>
      <c r="E99" s="123" t="s">
        <v>220</v>
      </c>
      <c r="F99" s="141" t="s">
        <v>220</v>
      </c>
      <c r="G99" s="123" t="s">
        <v>220</v>
      </c>
      <c r="H99" s="141" t="str">
        <f t="shared" si="41"/>
        <v>нд</v>
      </c>
      <c r="I99" s="123" t="s">
        <v>220</v>
      </c>
      <c r="J99" s="123" t="s">
        <v>220</v>
      </c>
      <c r="K99" s="123" t="s">
        <v>220</v>
      </c>
      <c r="L99" s="123" t="s">
        <v>220</v>
      </c>
      <c r="M99" s="123" t="s">
        <v>220</v>
      </c>
    </row>
    <row r="100" spans="1:13" ht="15.75">
      <c r="A100" s="170" t="s">
        <v>284</v>
      </c>
      <c r="B100" s="180" t="s">
        <v>293</v>
      </c>
      <c r="C100" s="159" t="s">
        <v>294</v>
      </c>
      <c r="D100" s="123" t="s">
        <v>220</v>
      </c>
      <c r="E100" s="123" t="s">
        <v>220</v>
      </c>
      <c r="F100" s="141" t="s">
        <v>220</v>
      </c>
      <c r="G100" s="150">
        <v>0.15</v>
      </c>
      <c r="H100" s="141">
        <f t="shared" si="41"/>
        <v>0.15</v>
      </c>
      <c r="I100" s="123" t="s">
        <v>220</v>
      </c>
      <c r="J100" s="123" t="s">
        <v>220</v>
      </c>
      <c r="K100" s="123" t="s">
        <v>220</v>
      </c>
      <c r="L100" s="123" t="s">
        <v>220</v>
      </c>
      <c r="M100" s="123" t="s">
        <v>220</v>
      </c>
    </row>
    <row r="101" spans="1:13" ht="15.75">
      <c r="A101" s="170" t="s">
        <v>284</v>
      </c>
      <c r="B101" s="180" t="s">
        <v>295</v>
      </c>
      <c r="C101" s="159" t="s">
        <v>296</v>
      </c>
      <c r="D101" s="123" t="s">
        <v>220</v>
      </c>
      <c r="E101" s="123" t="s">
        <v>220</v>
      </c>
      <c r="F101" s="141" t="s">
        <v>220</v>
      </c>
      <c r="G101" s="150">
        <v>0.23</v>
      </c>
      <c r="H101" s="141">
        <f t="shared" si="41"/>
        <v>0.23</v>
      </c>
      <c r="I101" s="123" t="s">
        <v>220</v>
      </c>
      <c r="J101" s="123" t="s">
        <v>220</v>
      </c>
      <c r="K101" s="123" t="s">
        <v>220</v>
      </c>
      <c r="L101" s="123" t="s">
        <v>220</v>
      </c>
      <c r="M101" s="123" t="s">
        <v>220</v>
      </c>
    </row>
    <row r="102" spans="1:13" ht="24">
      <c r="A102" s="170" t="s">
        <v>284</v>
      </c>
      <c r="B102" s="181" t="s">
        <v>297</v>
      </c>
      <c r="C102" s="159" t="s">
        <v>298</v>
      </c>
      <c r="D102" s="123" t="s">
        <v>220</v>
      </c>
      <c r="E102" s="123" t="s">
        <v>220</v>
      </c>
      <c r="F102" s="141" t="s">
        <v>220</v>
      </c>
      <c r="G102" s="123" t="s">
        <v>220</v>
      </c>
      <c r="H102" s="141" t="str">
        <f t="shared" si="41"/>
        <v>нд</v>
      </c>
      <c r="I102" s="123" t="s">
        <v>220</v>
      </c>
      <c r="J102" s="123" t="s">
        <v>220</v>
      </c>
      <c r="K102" s="123" t="s">
        <v>220</v>
      </c>
      <c r="L102" s="123" t="s">
        <v>220</v>
      </c>
      <c r="M102" s="123" t="s">
        <v>220</v>
      </c>
    </row>
    <row r="103" spans="1:13" ht="15.75">
      <c r="A103" s="170" t="s">
        <v>284</v>
      </c>
      <c r="B103" s="160" t="s">
        <v>299</v>
      </c>
      <c r="C103" s="159" t="s">
        <v>300</v>
      </c>
      <c r="D103" s="123" t="s">
        <v>220</v>
      </c>
      <c r="E103" s="123" t="s">
        <v>220</v>
      </c>
      <c r="F103" s="141" t="s">
        <v>220</v>
      </c>
      <c r="G103" s="123" t="s">
        <v>220</v>
      </c>
      <c r="H103" s="141" t="str">
        <f t="shared" si="41"/>
        <v>нд</v>
      </c>
      <c r="I103" s="123" t="s">
        <v>220</v>
      </c>
      <c r="J103" s="123" t="s">
        <v>220</v>
      </c>
      <c r="K103" s="123" t="s">
        <v>220</v>
      </c>
      <c r="L103" s="123" t="s">
        <v>220</v>
      </c>
      <c r="M103" s="123" t="s">
        <v>220</v>
      </c>
    </row>
    <row r="104" spans="1:13" ht="15.75">
      <c r="A104" s="182" t="s">
        <v>284</v>
      </c>
      <c r="B104" s="183" t="s">
        <v>301</v>
      </c>
      <c r="C104" s="184" t="s">
        <v>302</v>
      </c>
      <c r="D104" s="123" t="s">
        <v>220</v>
      </c>
      <c r="E104" s="123" t="s">
        <v>220</v>
      </c>
      <c r="F104" s="141" t="s">
        <v>220</v>
      </c>
      <c r="G104" s="123" t="s">
        <v>220</v>
      </c>
      <c r="H104" s="141" t="str">
        <f t="shared" si="41"/>
        <v>нд</v>
      </c>
      <c r="I104" s="123" t="s">
        <v>220</v>
      </c>
      <c r="J104" s="123" t="s">
        <v>220</v>
      </c>
      <c r="K104" s="123" t="s">
        <v>220</v>
      </c>
      <c r="L104" s="123" t="s">
        <v>220</v>
      </c>
      <c r="M104" s="123" t="s">
        <v>220</v>
      </c>
    </row>
    <row r="105" spans="1:13" ht="15.75">
      <c r="A105" s="182" t="s">
        <v>284</v>
      </c>
      <c r="B105" s="183" t="s">
        <v>303</v>
      </c>
      <c r="C105" s="184" t="s">
        <v>304</v>
      </c>
      <c r="D105" s="123" t="s">
        <v>220</v>
      </c>
      <c r="E105" s="123" t="s">
        <v>220</v>
      </c>
      <c r="F105" s="141" t="s">
        <v>220</v>
      </c>
      <c r="G105" s="123" t="s">
        <v>220</v>
      </c>
      <c r="H105" s="141" t="str">
        <f t="shared" si="41"/>
        <v>нд</v>
      </c>
      <c r="I105" s="123" t="s">
        <v>220</v>
      </c>
      <c r="J105" s="123" t="s">
        <v>220</v>
      </c>
      <c r="K105" s="123" t="s">
        <v>220</v>
      </c>
      <c r="L105" s="123" t="s">
        <v>220</v>
      </c>
      <c r="M105" s="123" t="s">
        <v>220</v>
      </c>
    </row>
    <row r="106" spans="1:13" ht="15.75">
      <c r="A106" s="182" t="s">
        <v>284</v>
      </c>
      <c r="B106" s="183" t="s">
        <v>305</v>
      </c>
      <c r="C106" s="184" t="s">
        <v>306</v>
      </c>
      <c r="D106" s="123" t="s">
        <v>220</v>
      </c>
      <c r="E106" s="123" t="s">
        <v>220</v>
      </c>
      <c r="F106" s="141" t="s">
        <v>220</v>
      </c>
      <c r="G106" s="123" t="s">
        <v>220</v>
      </c>
      <c r="H106" s="141" t="str">
        <f t="shared" si="41"/>
        <v>нд</v>
      </c>
      <c r="I106" s="123" t="s">
        <v>220</v>
      </c>
      <c r="J106" s="123" t="s">
        <v>220</v>
      </c>
      <c r="K106" s="123" t="s">
        <v>220</v>
      </c>
      <c r="L106" s="123" t="s">
        <v>220</v>
      </c>
      <c r="M106" s="123" t="s">
        <v>220</v>
      </c>
    </row>
    <row r="107" spans="1:13" ht="15.75">
      <c r="A107" s="170" t="s">
        <v>284</v>
      </c>
      <c r="B107" s="160" t="s">
        <v>307</v>
      </c>
      <c r="C107" s="159" t="s">
        <v>308</v>
      </c>
      <c r="D107" s="123" t="s">
        <v>220</v>
      </c>
      <c r="E107" s="123" t="s">
        <v>220</v>
      </c>
      <c r="F107" s="141" t="s">
        <v>220</v>
      </c>
      <c r="G107" s="123" t="s">
        <v>220</v>
      </c>
      <c r="H107" s="141" t="str">
        <f t="shared" si="41"/>
        <v>нд</v>
      </c>
      <c r="I107" s="123" t="s">
        <v>220</v>
      </c>
      <c r="J107" s="123" t="s">
        <v>220</v>
      </c>
      <c r="K107" s="123" t="s">
        <v>220</v>
      </c>
      <c r="L107" s="123" t="s">
        <v>220</v>
      </c>
      <c r="M107" s="123" t="s">
        <v>220</v>
      </c>
    </row>
    <row r="108" spans="1:13" ht="15.75">
      <c r="A108" s="170" t="s">
        <v>284</v>
      </c>
      <c r="B108" s="160" t="s">
        <v>309</v>
      </c>
      <c r="C108" s="159" t="s">
        <v>310</v>
      </c>
      <c r="D108" s="123" t="s">
        <v>220</v>
      </c>
      <c r="E108" s="123" t="s">
        <v>220</v>
      </c>
      <c r="F108" s="141" t="s">
        <v>220</v>
      </c>
      <c r="G108" s="123" t="s">
        <v>220</v>
      </c>
      <c r="H108" s="141" t="str">
        <f t="shared" si="41"/>
        <v>нд</v>
      </c>
      <c r="I108" s="123" t="s">
        <v>220</v>
      </c>
      <c r="J108" s="123" t="s">
        <v>220</v>
      </c>
      <c r="K108" s="123" t="s">
        <v>220</v>
      </c>
      <c r="L108" s="123" t="s">
        <v>220</v>
      </c>
      <c r="M108" s="123" t="s">
        <v>220</v>
      </c>
    </row>
    <row r="109" spans="1:13" ht="15.75">
      <c r="A109" s="170" t="s">
        <v>284</v>
      </c>
      <c r="B109" s="160" t="s">
        <v>311</v>
      </c>
      <c r="C109" s="174" t="s">
        <v>312</v>
      </c>
      <c r="D109" s="123" t="s">
        <v>220</v>
      </c>
      <c r="E109" s="123" t="s">
        <v>220</v>
      </c>
      <c r="F109" s="141" t="s">
        <v>220</v>
      </c>
      <c r="G109" s="123" t="s">
        <v>220</v>
      </c>
      <c r="H109" s="141" t="str">
        <f t="shared" si="41"/>
        <v>нд</v>
      </c>
      <c r="I109" s="123" t="s">
        <v>220</v>
      </c>
      <c r="J109" s="123" t="s">
        <v>220</v>
      </c>
      <c r="K109" s="123" t="s">
        <v>220</v>
      </c>
      <c r="L109" s="123" t="s">
        <v>220</v>
      </c>
      <c r="M109" s="123" t="s">
        <v>220</v>
      </c>
    </row>
    <row r="110" spans="1:13" ht="15.75">
      <c r="A110" s="170" t="s">
        <v>284</v>
      </c>
      <c r="B110" s="160" t="s">
        <v>313</v>
      </c>
      <c r="C110" s="174" t="s">
        <v>314</v>
      </c>
      <c r="D110" s="123" t="s">
        <v>220</v>
      </c>
      <c r="E110" s="123" t="s">
        <v>220</v>
      </c>
      <c r="F110" s="141" t="s">
        <v>220</v>
      </c>
      <c r="G110" s="123" t="s">
        <v>220</v>
      </c>
      <c r="H110" s="141" t="str">
        <f t="shared" si="41"/>
        <v>нд</v>
      </c>
      <c r="I110" s="123" t="s">
        <v>220</v>
      </c>
      <c r="J110" s="123" t="s">
        <v>220</v>
      </c>
      <c r="K110" s="123" t="s">
        <v>220</v>
      </c>
      <c r="L110" s="123" t="s">
        <v>220</v>
      </c>
      <c r="M110" s="123" t="s">
        <v>220</v>
      </c>
    </row>
    <row r="111" spans="1:13" ht="15.75">
      <c r="A111" s="170" t="s">
        <v>284</v>
      </c>
      <c r="B111" s="185" t="s">
        <v>315</v>
      </c>
      <c r="C111" s="159" t="s">
        <v>316</v>
      </c>
      <c r="D111" s="123" t="s">
        <v>220</v>
      </c>
      <c r="E111" s="123" t="s">
        <v>220</v>
      </c>
      <c r="F111" s="141" t="s">
        <v>220</v>
      </c>
      <c r="G111" s="123" t="s">
        <v>220</v>
      </c>
      <c r="H111" s="141" t="str">
        <f t="shared" si="41"/>
        <v>нд</v>
      </c>
      <c r="I111" s="123" t="s">
        <v>220</v>
      </c>
      <c r="J111" s="123" t="s">
        <v>220</v>
      </c>
      <c r="K111" s="123" t="s">
        <v>220</v>
      </c>
      <c r="L111" s="123" t="s">
        <v>220</v>
      </c>
      <c r="M111" s="123" t="s">
        <v>220</v>
      </c>
    </row>
    <row r="112" spans="1:13" ht="15.75">
      <c r="A112" s="170" t="s">
        <v>284</v>
      </c>
      <c r="B112" s="180" t="s">
        <v>317</v>
      </c>
      <c r="C112" s="159" t="s">
        <v>318</v>
      </c>
      <c r="D112" s="123" t="s">
        <v>220</v>
      </c>
      <c r="E112" s="123" t="s">
        <v>220</v>
      </c>
      <c r="F112" s="141" t="s">
        <v>220</v>
      </c>
      <c r="G112" s="123" t="s">
        <v>220</v>
      </c>
      <c r="H112" s="141" t="str">
        <f t="shared" si="41"/>
        <v>нд</v>
      </c>
      <c r="I112" s="123" t="s">
        <v>220</v>
      </c>
      <c r="J112" s="123" t="s">
        <v>220</v>
      </c>
      <c r="K112" s="123" t="s">
        <v>220</v>
      </c>
      <c r="L112" s="123" t="s">
        <v>220</v>
      </c>
      <c r="M112" s="123" t="s">
        <v>220</v>
      </c>
    </row>
    <row r="113" spans="1:13" ht="15.75">
      <c r="A113" s="170" t="s">
        <v>284</v>
      </c>
      <c r="B113" s="180" t="s">
        <v>319</v>
      </c>
      <c r="C113" s="159" t="s">
        <v>320</v>
      </c>
      <c r="D113" s="123" t="s">
        <v>220</v>
      </c>
      <c r="E113" s="123" t="s">
        <v>220</v>
      </c>
      <c r="F113" s="141" t="s">
        <v>220</v>
      </c>
      <c r="G113" s="123" t="s">
        <v>220</v>
      </c>
      <c r="H113" s="141" t="str">
        <f t="shared" si="41"/>
        <v>нд</v>
      </c>
      <c r="I113" s="123" t="s">
        <v>220</v>
      </c>
      <c r="J113" s="123" t="s">
        <v>220</v>
      </c>
      <c r="K113" s="123" t="s">
        <v>220</v>
      </c>
      <c r="L113" s="123" t="s">
        <v>220</v>
      </c>
      <c r="M113" s="123" t="s">
        <v>220</v>
      </c>
    </row>
    <row r="114" spans="1:13" ht="15.75">
      <c r="A114" s="170" t="s">
        <v>284</v>
      </c>
      <c r="B114" s="180" t="s">
        <v>321</v>
      </c>
      <c r="C114" s="159" t="s">
        <v>322</v>
      </c>
      <c r="D114" s="123" t="s">
        <v>220</v>
      </c>
      <c r="E114" s="123" t="s">
        <v>220</v>
      </c>
      <c r="F114" s="141" t="s">
        <v>220</v>
      </c>
      <c r="G114" s="123" t="s">
        <v>220</v>
      </c>
      <c r="H114" s="141" t="str">
        <f t="shared" si="41"/>
        <v>нд</v>
      </c>
      <c r="I114" s="123" t="s">
        <v>220</v>
      </c>
      <c r="J114" s="123" t="s">
        <v>220</v>
      </c>
      <c r="K114" s="123" t="s">
        <v>220</v>
      </c>
      <c r="L114" s="123" t="s">
        <v>220</v>
      </c>
      <c r="M114" s="123" t="s">
        <v>220</v>
      </c>
    </row>
    <row r="115" spans="1:13" ht="15.75">
      <c r="A115" s="170" t="s">
        <v>284</v>
      </c>
      <c r="B115" s="160" t="s">
        <v>323</v>
      </c>
      <c r="C115" s="159" t="s">
        <v>324</v>
      </c>
      <c r="D115" s="123" t="s">
        <v>220</v>
      </c>
      <c r="E115" s="123" t="s">
        <v>220</v>
      </c>
      <c r="F115" s="141" t="s">
        <v>220</v>
      </c>
      <c r="G115" s="123" t="s">
        <v>220</v>
      </c>
      <c r="H115" s="141" t="str">
        <f t="shared" si="41"/>
        <v>нд</v>
      </c>
      <c r="I115" s="123" t="s">
        <v>220</v>
      </c>
      <c r="J115" s="123" t="s">
        <v>220</v>
      </c>
      <c r="K115" s="123" t="s">
        <v>220</v>
      </c>
      <c r="L115" s="123" t="s">
        <v>220</v>
      </c>
      <c r="M115" s="123" t="s">
        <v>220</v>
      </c>
    </row>
    <row r="116" spans="1:13" ht="15.75">
      <c r="A116" s="170" t="s">
        <v>284</v>
      </c>
      <c r="B116" s="160" t="s">
        <v>325</v>
      </c>
      <c r="C116" s="159" t="s">
        <v>326</v>
      </c>
      <c r="D116" s="123" t="s">
        <v>220</v>
      </c>
      <c r="E116" s="123" t="s">
        <v>220</v>
      </c>
      <c r="F116" s="141" t="s">
        <v>220</v>
      </c>
      <c r="G116" s="123" t="s">
        <v>220</v>
      </c>
      <c r="H116" s="141" t="str">
        <f t="shared" si="41"/>
        <v>нд</v>
      </c>
      <c r="I116" s="123" t="s">
        <v>220</v>
      </c>
      <c r="J116" s="123" t="s">
        <v>220</v>
      </c>
      <c r="K116" s="123" t="s">
        <v>220</v>
      </c>
      <c r="L116" s="123" t="s">
        <v>220</v>
      </c>
      <c r="M116" s="123" t="s">
        <v>220</v>
      </c>
    </row>
    <row r="117" spans="1:13" ht="24">
      <c r="A117" s="89" t="s">
        <v>162</v>
      </c>
      <c r="B117" s="90" t="s">
        <v>163</v>
      </c>
      <c r="C117" s="136" t="s">
        <v>219</v>
      </c>
      <c r="D117" s="110" t="str">
        <f aca="true" t="shared" si="43" ref="D117:M117">IF(NOT(SUM(D118)=0),SUM(D118),"нд")</f>
        <v>нд</v>
      </c>
      <c r="E117" s="110" t="str">
        <f t="shared" si="43"/>
        <v>нд</v>
      </c>
      <c r="F117" s="136" t="str">
        <f t="shared" si="43"/>
        <v>нд</v>
      </c>
      <c r="G117" s="110" t="str">
        <f t="shared" si="43"/>
        <v>нд</v>
      </c>
      <c r="H117" s="136" t="str">
        <f t="shared" si="43"/>
        <v>нд</v>
      </c>
      <c r="I117" s="110" t="str">
        <f t="shared" si="43"/>
        <v>нд</v>
      </c>
      <c r="J117" s="110" t="str">
        <f t="shared" si="43"/>
        <v>нд</v>
      </c>
      <c r="K117" s="110" t="str">
        <f t="shared" si="43"/>
        <v>нд</v>
      </c>
      <c r="L117" s="110" t="str">
        <f t="shared" si="43"/>
        <v>нд</v>
      </c>
      <c r="M117" s="110" t="str">
        <f t="shared" si="43"/>
        <v>нд</v>
      </c>
    </row>
    <row r="118" spans="1:13" ht="15.75">
      <c r="A118" s="83" t="s">
        <v>220</v>
      </c>
      <c r="B118" s="83" t="s">
        <v>220</v>
      </c>
      <c r="C118" s="83" t="s">
        <v>220</v>
      </c>
      <c r="D118" s="109" t="s">
        <v>220</v>
      </c>
      <c r="E118" s="109" t="s">
        <v>220</v>
      </c>
      <c r="F118" s="83" t="s">
        <v>220</v>
      </c>
      <c r="G118" s="109" t="s">
        <v>220</v>
      </c>
      <c r="H118" s="141" t="str">
        <f t="shared" si="41"/>
        <v>нд</v>
      </c>
      <c r="I118" s="109" t="s">
        <v>220</v>
      </c>
      <c r="J118" s="109" t="s">
        <v>220</v>
      </c>
      <c r="K118" s="109" t="s">
        <v>220</v>
      </c>
      <c r="L118" s="109" t="s">
        <v>220</v>
      </c>
      <c r="M118" s="109" t="s">
        <v>220</v>
      </c>
    </row>
    <row r="119" spans="1:13" ht="24">
      <c r="A119" s="87" t="s">
        <v>164</v>
      </c>
      <c r="B119" s="88" t="s">
        <v>165</v>
      </c>
      <c r="C119" s="157" t="s">
        <v>219</v>
      </c>
      <c r="D119" s="121" t="str">
        <f aca="true" t="shared" si="44" ref="D119:M119">IF(NOT(SUM(D120,D122,D124,D126,D128,D130,D137,D139)=0),SUM(D120,D122,D124,D126,D128,D130,D137,D139),"нд")</f>
        <v>нд</v>
      </c>
      <c r="E119" s="121" t="str">
        <f t="shared" si="44"/>
        <v>нд</v>
      </c>
      <c r="F119" s="135" t="str">
        <f t="shared" si="44"/>
        <v>нд</v>
      </c>
      <c r="G119" s="121" t="str">
        <f t="shared" si="44"/>
        <v>нд</v>
      </c>
      <c r="H119" s="135" t="str">
        <f t="shared" si="44"/>
        <v>нд</v>
      </c>
      <c r="I119" s="121" t="str">
        <f t="shared" si="44"/>
        <v>нд</v>
      </c>
      <c r="J119" s="121" t="str">
        <f t="shared" si="44"/>
        <v>нд</v>
      </c>
      <c r="K119" s="121" t="str">
        <f t="shared" si="44"/>
        <v>нд</v>
      </c>
      <c r="L119" s="121" t="str">
        <f t="shared" si="44"/>
        <v>нд</v>
      </c>
      <c r="M119" s="121" t="str">
        <f t="shared" si="44"/>
        <v>нд</v>
      </c>
    </row>
    <row r="120" spans="1:13" ht="24">
      <c r="A120" s="89" t="s">
        <v>166</v>
      </c>
      <c r="B120" s="90" t="s">
        <v>167</v>
      </c>
      <c r="C120" s="136" t="s">
        <v>219</v>
      </c>
      <c r="D120" s="110" t="str">
        <f aca="true" t="shared" si="45" ref="D120:M120">IF(NOT(SUM(D121)=0),SUM(D121),"нд")</f>
        <v>нд</v>
      </c>
      <c r="E120" s="110" t="str">
        <f t="shared" si="45"/>
        <v>нд</v>
      </c>
      <c r="F120" s="136" t="str">
        <f t="shared" si="45"/>
        <v>нд</v>
      </c>
      <c r="G120" s="110" t="str">
        <f t="shared" si="45"/>
        <v>нд</v>
      </c>
      <c r="H120" s="136" t="str">
        <f t="shared" si="45"/>
        <v>нд</v>
      </c>
      <c r="I120" s="110" t="str">
        <f t="shared" si="45"/>
        <v>нд</v>
      </c>
      <c r="J120" s="110" t="str">
        <f t="shared" si="45"/>
        <v>нд</v>
      </c>
      <c r="K120" s="110" t="str">
        <f t="shared" si="45"/>
        <v>нд</v>
      </c>
      <c r="L120" s="110" t="str">
        <f t="shared" si="45"/>
        <v>нд</v>
      </c>
      <c r="M120" s="110" t="str">
        <f t="shared" si="45"/>
        <v>нд</v>
      </c>
    </row>
    <row r="121" spans="1:13" ht="15.75">
      <c r="A121" s="83" t="s">
        <v>220</v>
      </c>
      <c r="B121" s="83" t="s">
        <v>220</v>
      </c>
      <c r="C121" s="83" t="s">
        <v>220</v>
      </c>
      <c r="D121" s="109" t="s">
        <v>220</v>
      </c>
      <c r="E121" s="109" t="s">
        <v>220</v>
      </c>
      <c r="F121" s="83" t="s">
        <v>220</v>
      </c>
      <c r="G121" s="109" t="s">
        <v>220</v>
      </c>
      <c r="H121" s="141" t="str">
        <f>IF(NOT(SUM(D121,E121,F121,G121)=0),SUM(D121,E121,F121,G121),"нд")</f>
        <v>нд</v>
      </c>
      <c r="I121" s="109" t="s">
        <v>220</v>
      </c>
      <c r="J121" s="109" t="s">
        <v>220</v>
      </c>
      <c r="K121" s="109" t="s">
        <v>220</v>
      </c>
      <c r="L121" s="109" t="s">
        <v>220</v>
      </c>
      <c r="M121" s="109" t="s">
        <v>220</v>
      </c>
    </row>
    <row r="122" spans="1:13" ht="24">
      <c r="A122" s="89" t="s">
        <v>168</v>
      </c>
      <c r="B122" s="90" t="s">
        <v>169</v>
      </c>
      <c r="C122" s="136" t="s">
        <v>219</v>
      </c>
      <c r="D122" s="110" t="str">
        <f aca="true" t="shared" si="46" ref="D122:M122">IF(NOT(SUM(D123)=0),SUM(D123),"нд")</f>
        <v>нд</v>
      </c>
      <c r="E122" s="110" t="str">
        <f t="shared" si="46"/>
        <v>нд</v>
      </c>
      <c r="F122" s="136" t="str">
        <f t="shared" si="46"/>
        <v>нд</v>
      </c>
      <c r="G122" s="110" t="str">
        <f t="shared" si="46"/>
        <v>нд</v>
      </c>
      <c r="H122" s="136" t="str">
        <f t="shared" si="46"/>
        <v>нд</v>
      </c>
      <c r="I122" s="110" t="str">
        <f t="shared" si="46"/>
        <v>нд</v>
      </c>
      <c r="J122" s="110" t="str">
        <f t="shared" si="46"/>
        <v>нд</v>
      </c>
      <c r="K122" s="110" t="str">
        <f t="shared" si="46"/>
        <v>нд</v>
      </c>
      <c r="L122" s="110" t="str">
        <f t="shared" si="46"/>
        <v>нд</v>
      </c>
      <c r="M122" s="110" t="str">
        <f t="shared" si="46"/>
        <v>нд</v>
      </c>
    </row>
    <row r="123" spans="1:13" ht="15.75">
      <c r="A123" s="83" t="s">
        <v>220</v>
      </c>
      <c r="B123" s="83" t="s">
        <v>220</v>
      </c>
      <c r="C123" s="83" t="s">
        <v>220</v>
      </c>
      <c r="D123" s="109" t="s">
        <v>220</v>
      </c>
      <c r="E123" s="109" t="s">
        <v>220</v>
      </c>
      <c r="F123" s="83" t="s">
        <v>220</v>
      </c>
      <c r="G123" s="109" t="s">
        <v>220</v>
      </c>
      <c r="H123" s="141" t="str">
        <f>IF(NOT(SUM(D123,E123,F123,G123)=0),SUM(D123,E123,F123,G123),"нд")</f>
        <v>нд</v>
      </c>
      <c r="I123" s="109" t="s">
        <v>220</v>
      </c>
      <c r="J123" s="109" t="s">
        <v>220</v>
      </c>
      <c r="K123" s="109" t="s">
        <v>220</v>
      </c>
      <c r="L123" s="109" t="s">
        <v>220</v>
      </c>
      <c r="M123" s="109" t="s">
        <v>220</v>
      </c>
    </row>
    <row r="124" spans="1:13" ht="24">
      <c r="A124" s="89" t="s">
        <v>170</v>
      </c>
      <c r="B124" s="90" t="s">
        <v>171</v>
      </c>
      <c r="C124" s="136" t="s">
        <v>219</v>
      </c>
      <c r="D124" s="110" t="str">
        <f aca="true" t="shared" si="47" ref="D124:M124">IF(NOT(SUM(D125)=0),SUM(D125),"нд")</f>
        <v>нд</v>
      </c>
      <c r="E124" s="110" t="str">
        <f t="shared" si="47"/>
        <v>нд</v>
      </c>
      <c r="F124" s="136" t="str">
        <f t="shared" si="47"/>
        <v>нд</v>
      </c>
      <c r="G124" s="110" t="str">
        <f t="shared" si="47"/>
        <v>нд</v>
      </c>
      <c r="H124" s="136" t="str">
        <f t="shared" si="47"/>
        <v>нд</v>
      </c>
      <c r="I124" s="110" t="str">
        <f t="shared" si="47"/>
        <v>нд</v>
      </c>
      <c r="J124" s="110" t="str">
        <f t="shared" si="47"/>
        <v>нд</v>
      </c>
      <c r="K124" s="110" t="str">
        <f t="shared" si="47"/>
        <v>нд</v>
      </c>
      <c r="L124" s="110" t="str">
        <f t="shared" si="47"/>
        <v>нд</v>
      </c>
      <c r="M124" s="110" t="str">
        <f t="shared" si="47"/>
        <v>нд</v>
      </c>
    </row>
    <row r="125" spans="1:13" ht="15.75">
      <c r="A125" s="83" t="s">
        <v>220</v>
      </c>
      <c r="B125" s="83" t="s">
        <v>220</v>
      </c>
      <c r="C125" s="83" t="s">
        <v>220</v>
      </c>
      <c r="D125" s="109" t="s">
        <v>220</v>
      </c>
      <c r="E125" s="109" t="s">
        <v>220</v>
      </c>
      <c r="F125" s="83" t="s">
        <v>220</v>
      </c>
      <c r="G125" s="109" t="s">
        <v>220</v>
      </c>
      <c r="H125" s="141" t="str">
        <f>IF(NOT(SUM(D125,E125,F125,G125)=0),SUM(D125,E125,F125,G125),"нд")</f>
        <v>нд</v>
      </c>
      <c r="I125" s="109" t="s">
        <v>220</v>
      </c>
      <c r="J125" s="109" t="s">
        <v>220</v>
      </c>
      <c r="K125" s="109" t="s">
        <v>220</v>
      </c>
      <c r="L125" s="109" t="s">
        <v>220</v>
      </c>
      <c r="M125" s="109" t="s">
        <v>220</v>
      </c>
    </row>
    <row r="126" spans="1:13" ht="24">
      <c r="A126" s="89" t="s">
        <v>172</v>
      </c>
      <c r="B126" s="90" t="s">
        <v>173</v>
      </c>
      <c r="C126" s="136" t="s">
        <v>219</v>
      </c>
      <c r="D126" s="110" t="str">
        <f aca="true" t="shared" si="48" ref="D126:M126">IF(NOT(SUM(D127)=0),SUM(D127),"нд")</f>
        <v>нд</v>
      </c>
      <c r="E126" s="110" t="str">
        <f t="shared" si="48"/>
        <v>нд</v>
      </c>
      <c r="F126" s="136" t="str">
        <f t="shared" si="48"/>
        <v>нд</v>
      </c>
      <c r="G126" s="110" t="str">
        <f t="shared" si="48"/>
        <v>нд</v>
      </c>
      <c r="H126" s="136" t="str">
        <f t="shared" si="48"/>
        <v>нд</v>
      </c>
      <c r="I126" s="110" t="str">
        <f t="shared" si="48"/>
        <v>нд</v>
      </c>
      <c r="J126" s="110" t="str">
        <f t="shared" si="48"/>
        <v>нд</v>
      </c>
      <c r="K126" s="110" t="str">
        <f t="shared" si="48"/>
        <v>нд</v>
      </c>
      <c r="L126" s="110" t="str">
        <f t="shared" si="48"/>
        <v>нд</v>
      </c>
      <c r="M126" s="110" t="str">
        <f t="shared" si="48"/>
        <v>нд</v>
      </c>
    </row>
    <row r="127" spans="1:13" ht="15.75">
      <c r="A127" s="83" t="s">
        <v>220</v>
      </c>
      <c r="B127" s="83" t="s">
        <v>220</v>
      </c>
      <c r="C127" s="83" t="s">
        <v>220</v>
      </c>
      <c r="D127" s="109" t="s">
        <v>220</v>
      </c>
      <c r="E127" s="109" t="s">
        <v>220</v>
      </c>
      <c r="F127" s="83" t="s">
        <v>220</v>
      </c>
      <c r="G127" s="109" t="s">
        <v>220</v>
      </c>
      <c r="H127" s="141" t="str">
        <f>IF(NOT(SUM(D127,E127,F127,G127)=0),SUM(D127,E127,F127,G127),"нд")</f>
        <v>нд</v>
      </c>
      <c r="I127" s="109" t="s">
        <v>220</v>
      </c>
      <c r="J127" s="109" t="s">
        <v>220</v>
      </c>
      <c r="K127" s="109" t="s">
        <v>220</v>
      </c>
      <c r="L127" s="109" t="s">
        <v>220</v>
      </c>
      <c r="M127" s="109" t="s">
        <v>220</v>
      </c>
    </row>
    <row r="128" spans="1:13" ht="24">
      <c r="A128" s="89" t="s">
        <v>174</v>
      </c>
      <c r="B128" s="90" t="s">
        <v>175</v>
      </c>
      <c r="C128" s="136" t="s">
        <v>219</v>
      </c>
      <c r="D128" s="110" t="str">
        <f aca="true" t="shared" si="49" ref="D128:M128">IF(NOT(SUM(D129)=0),SUM(D129),"нд")</f>
        <v>нд</v>
      </c>
      <c r="E128" s="110" t="str">
        <f t="shared" si="49"/>
        <v>нд</v>
      </c>
      <c r="F128" s="136" t="str">
        <f t="shared" si="49"/>
        <v>нд</v>
      </c>
      <c r="G128" s="110" t="str">
        <f t="shared" si="49"/>
        <v>нд</v>
      </c>
      <c r="H128" s="136" t="str">
        <f t="shared" si="49"/>
        <v>нд</v>
      </c>
      <c r="I128" s="110" t="str">
        <f t="shared" si="49"/>
        <v>нд</v>
      </c>
      <c r="J128" s="110" t="str">
        <f t="shared" si="49"/>
        <v>нд</v>
      </c>
      <c r="K128" s="110" t="str">
        <f t="shared" si="49"/>
        <v>нд</v>
      </c>
      <c r="L128" s="110" t="str">
        <f t="shared" si="49"/>
        <v>нд</v>
      </c>
      <c r="M128" s="110" t="str">
        <f t="shared" si="49"/>
        <v>нд</v>
      </c>
    </row>
    <row r="129" spans="1:13" ht="15.75">
      <c r="A129" s="83" t="s">
        <v>220</v>
      </c>
      <c r="B129" s="83" t="s">
        <v>220</v>
      </c>
      <c r="C129" s="83" t="s">
        <v>220</v>
      </c>
      <c r="D129" s="109" t="s">
        <v>220</v>
      </c>
      <c r="E129" s="109" t="s">
        <v>220</v>
      </c>
      <c r="F129" s="83" t="s">
        <v>220</v>
      </c>
      <c r="G129" s="109" t="s">
        <v>220</v>
      </c>
      <c r="H129" s="141" t="str">
        <f>IF(NOT(SUM(D129,E129,F129,G129)=0),SUM(D129,E129,F129,G129),"нд")</f>
        <v>нд</v>
      </c>
      <c r="I129" s="109" t="s">
        <v>220</v>
      </c>
      <c r="J129" s="109" t="s">
        <v>220</v>
      </c>
      <c r="K129" s="109" t="s">
        <v>220</v>
      </c>
      <c r="L129" s="109" t="s">
        <v>220</v>
      </c>
      <c r="M129" s="109" t="s">
        <v>220</v>
      </c>
    </row>
    <row r="130" spans="1:13" ht="24">
      <c r="A130" s="94" t="s">
        <v>176</v>
      </c>
      <c r="B130" s="95" t="s">
        <v>177</v>
      </c>
      <c r="C130" s="147" t="s">
        <v>219</v>
      </c>
      <c r="D130" s="127" t="str">
        <f aca="true" t="shared" si="50" ref="D130:M130">IF(NOT(SUM(D131,D133)=0),SUM(D131,D133),"нд")</f>
        <v>нд</v>
      </c>
      <c r="E130" s="127" t="str">
        <f t="shared" si="50"/>
        <v>нд</v>
      </c>
      <c r="F130" s="146" t="str">
        <f t="shared" si="50"/>
        <v>нд</v>
      </c>
      <c r="G130" s="127" t="str">
        <f t="shared" si="50"/>
        <v>нд</v>
      </c>
      <c r="H130" s="146" t="str">
        <f t="shared" si="50"/>
        <v>нд</v>
      </c>
      <c r="I130" s="127" t="str">
        <f t="shared" si="50"/>
        <v>нд</v>
      </c>
      <c r="J130" s="127" t="str">
        <f t="shared" si="50"/>
        <v>нд</v>
      </c>
      <c r="K130" s="127" t="str">
        <f t="shared" si="50"/>
        <v>нд</v>
      </c>
      <c r="L130" s="127" t="str">
        <f t="shared" si="50"/>
        <v>нд</v>
      </c>
      <c r="M130" s="127" t="str">
        <f t="shared" si="50"/>
        <v>нд</v>
      </c>
    </row>
    <row r="131" spans="1:13" ht="15.75">
      <c r="A131" s="186" t="s">
        <v>327</v>
      </c>
      <c r="B131" s="80" t="s">
        <v>80</v>
      </c>
      <c r="C131" s="138" t="s">
        <v>219</v>
      </c>
      <c r="D131" s="118" t="str">
        <f aca="true" t="shared" si="51" ref="D131:M131">IF(NOT(SUM(D132:D132)=0),SUM(D132:D132),"нд")</f>
        <v>нд</v>
      </c>
      <c r="E131" s="118" t="str">
        <f t="shared" si="51"/>
        <v>нд</v>
      </c>
      <c r="F131" s="131" t="str">
        <f t="shared" si="51"/>
        <v>нд</v>
      </c>
      <c r="G131" s="118" t="str">
        <f t="shared" si="51"/>
        <v>нд</v>
      </c>
      <c r="H131" s="131" t="str">
        <f t="shared" si="51"/>
        <v>нд</v>
      </c>
      <c r="I131" s="118" t="str">
        <f t="shared" si="51"/>
        <v>нд</v>
      </c>
      <c r="J131" s="118" t="str">
        <f t="shared" si="51"/>
        <v>нд</v>
      </c>
      <c r="K131" s="118" t="str">
        <f t="shared" si="51"/>
        <v>нд</v>
      </c>
      <c r="L131" s="118" t="str">
        <f t="shared" si="51"/>
        <v>нд</v>
      </c>
      <c r="M131" s="118" t="str">
        <f t="shared" si="51"/>
        <v>нд</v>
      </c>
    </row>
    <row r="132" spans="1:13" ht="36">
      <c r="A132" s="187" t="s">
        <v>327</v>
      </c>
      <c r="B132" s="188" t="s">
        <v>328</v>
      </c>
      <c r="C132" s="160" t="s">
        <v>329</v>
      </c>
      <c r="D132" s="109" t="s">
        <v>220</v>
      </c>
      <c r="E132" s="109" t="s">
        <v>220</v>
      </c>
      <c r="F132" s="83" t="s">
        <v>220</v>
      </c>
      <c r="G132" s="109" t="s">
        <v>220</v>
      </c>
      <c r="H132" s="141" t="str">
        <f>IF(NOT(SUM(D132,E132,F132,G132)=0),SUM(D132,E132,F132,G132),"нд")</f>
        <v>нд</v>
      </c>
      <c r="I132" s="109" t="s">
        <v>220</v>
      </c>
      <c r="J132" s="109" t="s">
        <v>220</v>
      </c>
      <c r="K132" s="109" t="s">
        <v>220</v>
      </c>
      <c r="L132" s="109" t="s">
        <v>220</v>
      </c>
      <c r="M132" s="109" t="s">
        <v>220</v>
      </c>
    </row>
    <row r="133" spans="1:13" ht="15.75">
      <c r="A133" s="189" t="s">
        <v>330</v>
      </c>
      <c r="B133" s="190" t="s">
        <v>81</v>
      </c>
      <c r="C133" s="145" t="s">
        <v>219</v>
      </c>
      <c r="D133" s="113" t="str">
        <f aca="true" t="shared" si="52" ref="D133:M133">IF(NOT(SUM(D134:D136)=0),SUM(D134:D136),"нд")</f>
        <v>нд</v>
      </c>
      <c r="E133" s="113" t="str">
        <f t="shared" si="52"/>
        <v>нд</v>
      </c>
      <c r="F133" s="145" t="str">
        <f t="shared" si="52"/>
        <v>нд</v>
      </c>
      <c r="G133" s="113" t="str">
        <f t="shared" si="52"/>
        <v>нд</v>
      </c>
      <c r="H133" s="145" t="str">
        <f t="shared" si="52"/>
        <v>нд</v>
      </c>
      <c r="I133" s="113" t="str">
        <f t="shared" si="52"/>
        <v>нд</v>
      </c>
      <c r="J133" s="113" t="str">
        <f t="shared" si="52"/>
        <v>нд</v>
      </c>
      <c r="K133" s="113" t="str">
        <f t="shared" si="52"/>
        <v>нд</v>
      </c>
      <c r="L133" s="113" t="str">
        <f t="shared" si="52"/>
        <v>нд</v>
      </c>
      <c r="M133" s="113" t="str">
        <f t="shared" si="52"/>
        <v>нд</v>
      </c>
    </row>
    <row r="134" spans="1:13" ht="36">
      <c r="A134" s="191" t="s">
        <v>330</v>
      </c>
      <c r="B134" s="192" t="s">
        <v>331</v>
      </c>
      <c r="C134" s="160" t="s">
        <v>332</v>
      </c>
      <c r="D134" s="109" t="s">
        <v>220</v>
      </c>
      <c r="E134" s="109" t="s">
        <v>220</v>
      </c>
      <c r="F134" s="83" t="s">
        <v>220</v>
      </c>
      <c r="G134" s="109" t="s">
        <v>220</v>
      </c>
      <c r="H134" s="141" t="str">
        <f aca="true" t="shared" si="53" ref="H134:H140">IF(NOT(SUM(D134,E134,F134,G134)=0),SUM(D134,E134,F134,G134),"нд")</f>
        <v>нд</v>
      </c>
      <c r="I134" s="109" t="s">
        <v>220</v>
      </c>
      <c r="J134" s="109" t="s">
        <v>220</v>
      </c>
      <c r="K134" s="109" t="s">
        <v>220</v>
      </c>
      <c r="L134" s="109" t="s">
        <v>220</v>
      </c>
      <c r="M134" s="109" t="s">
        <v>220</v>
      </c>
    </row>
    <row r="135" spans="1:13" ht="36">
      <c r="A135" s="191" t="s">
        <v>330</v>
      </c>
      <c r="B135" s="192" t="s">
        <v>333</v>
      </c>
      <c r="C135" s="160" t="s">
        <v>334</v>
      </c>
      <c r="D135" s="109" t="s">
        <v>220</v>
      </c>
      <c r="E135" s="109" t="s">
        <v>220</v>
      </c>
      <c r="F135" s="83" t="s">
        <v>220</v>
      </c>
      <c r="G135" s="109" t="s">
        <v>220</v>
      </c>
      <c r="H135" s="141" t="str">
        <f t="shared" si="53"/>
        <v>нд</v>
      </c>
      <c r="I135" s="109" t="s">
        <v>220</v>
      </c>
      <c r="J135" s="109" t="s">
        <v>220</v>
      </c>
      <c r="K135" s="109" t="s">
        <v>220</v>
      </c>
      <c r="L135" s="109" t="s">
        <v>220</v>
      </c>
      <c r="M135" s="109" t="s">
        <v>220</v>
      </c>
    </row>
    <row r="136" spans="1:13" ht="36">
      <c r="A136" s="191" t="s">
        <v>330</v>
      </c>
      <c r="B136" s="192" t="s">
        <v>335</v>
      </c>
      <c r="C136" s="160" t="s">
        <v>336</v>
      </c>
      <c r="D136" s="109" t="s">
        <v>220</v>
      </c>
      <c r="E136" s="109" t="s">
        <v>220</v>
      </c>
      <c r="F136" s="83" t="s">
        <v>220</v>
      </c>
      <c r="G136" s="109" t="s">
        <v>220</v>
      </c>
      <c r="H136" s="141" t="str">
        <f t="shared" si="53"/>
        <v>нд</v>
      </c>
      <c r="I136" s="109" t="s">
        <v>220</v>
      </c>
      <c r="J136" s="109" t="s">
        <v>220</v>
      </c>
      <c r="K136" s="109" t="s">
        <v>220</v>
      </c>
      <c r="L136" s="109" t="s">
        <v>220</v>
      </c>
      <c r="M136" s="109" t="s">
        <v>220</v>
      </c>
    </row>
    <row r="137" spans="1:13" ht="24">
      <c r="A137" s="89" t="s">
        <v>178</v>
      </c>
      <c r="B137" s="90" t="s">
        <v>179</v>
      </c>
      <c r="C137" s="136" t="s">
        <v>219</v>
      </c>
      <c r="D137" s="110" t="str">
        <f aca="true" t="shared" si="54" ref="D137:M137">IF(NOT(SUM(D138)=0),SUM(D138),"нд")</f>
        <v>нд</v>
      </c>
      <c r="E137" s="110" t="str">
        <f t="shared" si="54"/>
        <v>нд</v>
      </c>
      <c r="F137" s="136" t="str">
        <f t="shared" si="54"/>
        <v>нд</v>
      </c>
      <c r="G137" s="110" t="str">
        <f t="shared" si="54"/>
        <v>нд</v>
      </c>
      <c r="H137" s="136" t="str">
        <f t="shared" si="54"/>
        <v>нд</v>
      </c>
      <c r="I137" s="110" t="str">
        <f t="shared" si="54"/>
        <v>нд</v>
      </c>
      <c r="J137" s="110" t="str">
        <f t="shared" si="54"/>
        <v>нд</v>
      </c>
      <c r="K137" s="110" t="str">
        <f t="shared" si="54"/>
        <v>нд</v>
      </c>
      <c r="L137" s="110" t="str">
        <f t="shared" si="54"/>
        <v>нд</v>
      </c>
      <c r="M137" s="110" t="str">
        <f t="shared" si="54"/>
        <v>нд</v>
      </c>
    </row>
    <row r="138" spans="1:13" ht="15.75">
      <c r="A138" s="83" t="s">
        <v>220</v>
      </c>
      <c r="B138" s="83" t="s">
        <v>220</v>
      </c>
      <c r="C138" s="83" t="s">
        <v>220</v>
      </c>
      <c r="D138" s="109" t="s">
        <v>220</v>
      </c>
      <c r="E138" s="109" t="s">
        <v>220</v>
      </c>
      <c r="F138" s="83" t="s">
        <v>220</v>
      </c>
      <c r="G138" s="109" t="s">
        <v>220</v>
      </c>
      <c r="H138" s="141" t="str">
        <f t="shared" si="53"/>
        <v>нд</v>
      </c>
      <c r="I138" s="109" t="s">
        <v>220</v>
      </c>
      <c r="J138" s="109" t="s">
        <v>220</v>
      </c>
      <c r="K138" s="109" t="s">
        <v>220</v>
      </c>
      <c r="L138" s="109" t="s">
        <v>220</v>
      </c>
      <c r="M138" s="109" t="s">
        <v>220</v>
      </c>
    </row>
    <row r="139" spans="1:13" ht="24">
      <c r="A139" s="89" t="s">
        <v>180</v>
      </c>
      <c r="B139" s="90" t="s">
        <v>181</v>
      </c>
      <c r="C139" s="136" t="s">
        <v>219</v>
      </c>
      <c r="D139" s="110" t="str">
        <f aca="true" t="shared" si="55" ref="D139:M139">IF(NOT(SUM(D140)=0),SUM(D140),"нд")</f>
        <v>нд</v>
      </c>
      <c r="E139" s="110" t="str">
        <f t="shared" si="55"/>
        <v>нд</v>
      </c>
      <c r="F139" s="136" t="str">
        <f t="shared" si="55"/>
        <v>нд</v>
      </c>
      <c r="G139" s="110" t="str">
        <f t="shared" si="55"/>
        <v>нд</v>
      </c>
      <c r="H139" s="136" t="str">
        <f t="shared" si="55"/>
        <v>нд</v>
      </c>
      <c r="I139" s="110" t="str">
        <f t="shared" si="55"/>
        <v>нд</v>
      </c>
      <c r="J139" s="110" t="str">
        <f t="shared" si="55"/>
        <v>нд</v>
      </c>
      <c r="K139" s="110" t="str">
        <f t="shared" si="55"/>
        <v>нд</v>
      </c>
      <c r="L139" s="110" t="str">
        <f t="shared" si="55"/>
        <v>нд</v>
      </c>
      <c r="M139" s="110" t="str">
        <f t="shared" si="55"/>
        <v>нд</v>
      </c>
    </row>
    <row r="140" spans="1:13" ht="15.75">
      <c r="A140" s="83" t="s">
        <v>220</v>
      </c>
      <c r="B140" s="83" t="s">
        <v>220</v>
      </c>
      <c r="C140" s="83" t="s">
        <v>220</v>
      </c>
      <c r="D140" s="109" t="s">
        <v>220</v>
      </c>
      <c r="E140" s="109" t="s">
        <v>220</v>
      </c>
      <c r="F140" s="83" t="s">
        <v>220</v>
      </c>
      <c r="G140" s="109" t="s">
        <v>220</v>
      </c>
      <c r="H140" s="141" t="str">
        <f t="shared" si="53"/>
        <v>нд</v>
      </c>
      <c r="I140" s="109" t="s">
        <v>220</v>
      </c>
      <c r="J140" s="109" t="s">
        <v>220</v>
      </c>
      <c r="K140" s="109" t="s">
        <v>220</v>
      </c>
      <c r="L140" s="109" t="s">
        <v>220</v>
      </c>
      <c r="M140" s="109" t="s">
        <v>220</v>
      </c>
    </row>
    <row r="141" spans="1:13" ht="24">
      <c r="A141" s="87" t="s">
        <v>182</v>
      </c>
      <c r="B141" s="88" t="s">
        <v>183</v>
      </c>
      <c r="C141" s="157" t="s">
        <v>219</v>
      </c>
      <c r="D141" s="121" t="str">
        <f aca="true" t="shared" si="56" ref="D141:M141">IF(NOT(SUM(D142,D145)=0),SUM(D142,D145),"нд")</f>
        <v>нд</v>
      </c>
      <c r="E141" s="121" t="str">
        <f t="shared" si="56"/>
        <v>нд</v>
      </c>
      <c r="F141" s="135" t="str">
        <f t="shared" si="56"/>
        <v>нд</v>
      </c>
      <c r="G141" s="121" t="str">
        <f t="shared" si="56"/>
        <v>нд</v>
      </c>
      <c r="H141" s="135" t="str">
        <f t="shared" si="56"/>
        <v>нд</v>
      </c>
      <c r="I141" s="121" t="str">
        <f t="shared" si="56"/>
        <v>нд</v>
      </c>
      <c r="J141" s="121" t="str">
        <f t="shared" si="56"/>
        <v>нд</v>
      </c>
      <c r="K141" s="121" t="str">
        <f t="shared" si="56"/>
        <v>нд</v>
      </c>
      <c r="L141" s="121" t="str">
        <f t="shared" si="56"/>
        <v>нд</v>
      </c>
      <c r="M141" s="121" t="str">
        <f t="shared" si="56"/>
        <v>нд</v>
      </c>
    </row>
    <row r="142" spans="1:13" ht="15.75">
      <c r="A142" s="89" t="s">
        <v>184</v>
      </c>
      <c r="B142" s="90" t="s">
        <v>185</v>
      </c>
      <c r="C142" s="136" t="s">
        <v>219</v>
      </c>
      <c r="D142" s="110" t="str">
        <f aca="true" t="shared" si="57" ref="D142:M142">IF(NOT(SUM(D144)=0),SUM(D144),"нд")</f>
        <v>нд</v>
      </c>
      <c r="E142" s="110" t="str">
        <f t="shared" si="57"/>
        <v>нд</v>
      </c>
      <c r="F142" s="136" t="str">
        <f t="shared" si="57"/>
        <v>нд</v>
      </c>
      <c r="G142" s="110" t="str">
        <f t="shared" si="57"/>
        <v>нд</v>
      </c>
      <c r="H142" s="136" t="str">
        <f t="shared" si="57"/>
        <v>нд</v>
      </c>
      <c r="I142" s="110" t="str">
        <f t="shared" si="57"/>
        <v>нд</v>
      </c>
      <c r="J142" s="110" t="str">
        <f t="shared" si="57"/>
        <v>нд</v>
      </c>
      <c r="K142" s="110" t="str">
        <f t="shared" si="57"/>
        <v>нд</v>
      </c>
      <c r="L142" s="110" t="str">
        <f t="shared" si="57"/>
        <v>нд</v>
      </c>
      <c r="M142" s="110" t="str">
        <f t="shared" si="57"/>
        <v>нд</v>
      </c>
    </row>
    <row r="143" spans="1:13" ht="15.75">
      <c r="A143" s="81" t="s">
        <v>337</v>
      </c>
      <c r="B143" s="82" t="s">
        <v>81</v>
      </c>
      <c r="C143" s="154" t="s">
        <v>219</v>
      </c>
      <c r="D143" s="119" t="str">
        <f aca="true" t="shared" si="58" ref="D143:M143">IF(NOT(SUM(D144)=0),SUM(D144),"нд")</f>
        <v>нд</v>
      </c>
      <c r="E143" s="119" t="str">
        <f t="shared" si="58"/>
        <v>нд</v>
      </c>
      <c r="F143" s="132" t="str">
        <f t="shared" si="58"/>
        <v>нд</v>
      </c>
      <c r="G143" s="119" t="str">
        <f t="shared" si="58"/>
        <v>нд</v>
      </c>
      <c r="H143" s="132" t="str">
        <f t="shared" si="58"/>
        <v>нд</v>
      </c>
      <c r="I143" s="119" t="str">
        <f t="shared" si="58"/>
        <v>нд</v>
      </c>
      <c r="J143" s="119" t="str">
        <f t="shared" si="58"/>
        <v>нд</v>
      </c>
      <c r="K143" s="119" t="str">
        <f t="shared" si="58"/>
        <v>нд</v>
      </c>
      <c r="L143" s="119" t="str">
        <f t="shared" si="58"/>
        <v>нд</v>
      </c>
      <c r="M143" s="119" t="str">
        <f t="shared" si="58"/>
        <v>нд</v>
      </c>
    </row>
    <row r="144" spans="1:13" ht="15.75">
      <c r="A144" s="193" t="s">
        <v>337</v>
      </c>
      <c r="B144" s="158" t="s">
        <v>338</v>
      </c>
      <c r="C144" s="194" t="s">
        <v>339</v>
      </c>
      <c r="D144" s="109" t="s">
        <v>220</v>
      </c>
      <c r="E144" s="109" t="s">
        <v>220</v>
      </c>
      <c r="F144" s="83" t="s">
        <v>220</v>
      </c>
      <c r="G144" s="109" t="s">
        <v>220</v>
      </c>
      <c r="H144" s="141" t="str">
        <f>IF(NOT(SUM(D144,E144,F144,G144)=0),SUM(D144,E144,F144,G144),"нд")</f>
        <v>нд</v>
      </c>
      <c r="I144" s="109" t="s">
        <v>220</v>
      </c>
      <c r="J144" s="109" t="s">
        <v>220</v>
      </c>
      <c r="K144" s="109" t="s">
        <v>220</v>
      </c>
      <c r="L144" s="109" t="s">
        <v>220</v>
      </c>
      <c r="M144" s="109" t="s">
        <v>220</v>
      </c>
    </row>
    <row r="145" spans="1:13" ht="24">
      <c r="A145" s="94" t="s">
        <v>186</v>
      </c>
      <c r="B145" s="95" t="s">
        <v>187</v>
      </c>
      <c r="C145" s="147" t="s">
        <v>219</v>
      </c>
      <c r="D145" s="112" t="str">
        <f>IF(NOT(SUM(D146)=0),SUM(D146),"нд")</f>
        <v>нд</v>
      </c>
      <c r="E145" s="112" t="str">
        <f>IF(NOT(SUM(E146)=0),SUM(E146),"нд")</f>
        <v>нд</v>
      </c>
      <c r="F145" s="147" t="str">
        <f aca="true" t="shared" si="59" ref="F145:H146">IF(NOT(SUM(F146)=0),SUM(F146),"нд")</f>
        <v>нд</v>
      </c>
      <c r="G145" s="112" t="str">
        <f t="shared" si="59"/>
        <v>нд</v>
      </c>
      <c r="H145" s="147" t="str">
        <f t="shared" si="59"/>
        <v>нд</v>
      </c>
      <c r="I145" s="112" t="str">
        <f aca="true" t="shared" si="60" ref="I145:M146">IF(NOT(SUM(I146)=0),SUM(I146),"нд")</f>
        <v>нд</v>
      </c>
      <c r="J145" s="112" t="str">
        <f t="shared" si="60"/>
        <v>нд</v>
      </c>
      <c r="K145" s="112" t="str">
        <f t="shared" si="60"/>
        <v>нд</v>
      </c>
      <c r="L145" s="112" t="str">
        <f t="shared" si="60"/>
        <v>нд</v>
      </c>
      <c r="M145" s="112" t="str">
        <f t="shared" si="60"/>
        <v>нд</v>
      </c>
    </row>
    <row r="146" spans="1:13" ht="15.75">
      <c r="A146" s="81" t="s">
        <v>340</v>
      </c>
      <c r="B146" s="82" t="s">
        <v>81</v>
      </c>
      <c r="C146" s="154" t="s">
        <v>219</v>
      </c>
      <c r="D146" s="119" t="str">
        <f>IF(NOT(SUM(D147)=0),SUM(D147),"нд")</f>
        <v>нд</v>
      </c>
      <c r="E146" s="119" t="str">
        <f>IF(NOT(SUM(E147)=0),SUM(E147),"нд")</f>
        <v>нд</v>
      </c>
      <c r="F146" s="132" t="str">
        <f t="shared" si="59"/>
        <v>нд</v>
      </c>
      <c r="G146" s="119" t="str">
        <f t="shared" si="59"/>
        <v>нд</v>
      </c>
      <c r="H146" s="132" t="str">
        <f t="shared" si="59"/>
        <v>нд</v>
      </c>
      <c r="I146" s="119" t="str">
        <f t="shared" si="60"/>
        <v>нд</v>
      </c>
      <c r="J146" s="119" t="str">
        <f t="shared" si="60"/>
        <v>нд</v>
      </c>
      <c r="K146" s="119" t="str">
        <f t="shared" si="60"/>
        <v>нд</v>
      </c>
      <c r="L146" s="119" t="str">
        <f t="shared" si="60"/>
        <v>нд</v>
      </c>
      <c r="M146" s="119" t="str">
        <f t="shared" si="60"/>
        <v>нд</v>
      </c>
    </row>
    <row r="147" spans="1:13" ht="36">
      <c r="A147" s="195" t="s">
        <v>341</v>
      </c>
      <c r="B147" s="196" t="s">
        <v>342</v>
      </c>
      <c r="C147" s="197" t="s">
        <v>343</v>
      </c>
      <c r="D147" s="109" t="s">
        <v>220</v>
      </c>
      <c r="E147" s="109" t="s">
        <v>220</v>
      </c>
      <c r="F147" s="83" t="s">
        <v>220</v>
      </c>
      <c r="G147" s="109" t="s">
        <v>220</v>
      </c>
      <c r="H147" s="141" t="str">
        <f>IF(NOT(SUM(D147,E147,F147,G147)=0),SUM(D147,E147,F147,G147),"нд")</f>
        <v>нд</v>
      </c>
      <c r="I147" s="109" t="s">
        <v>220</v>
      </c>
      <c r="J147" s="109" t="s">
        <v>220</v>
      </c>
      <c r="K147" s="109" t="s">
        <v>220</v>
      </c>
      <c r="L147" s="109" t="s">
        <v>220</v>
      </c>
      <c r="M147" s="109" t="s">
        <v>220</v>
      </c>
    </row>
    <row r="148" spans="1:13" ht="36">
      <c r="A148" s="85" t="s">
        <v>188</v>
      </c>
      <c r="B148" s="86" t="s">
        <v>189</v>
      </c>
      <c r="C148" s="156" t="s">
        <v>219</v>
      </c>
      <c r="D148" s="120" t="str">
        <f aca="true" t="shared" si="61" ref="D148:M148">IF(NOT(SUM(D149,D151)=0),SUM(D149,D151),"нд")</f>
        <v>нд</v>
      </c>
      <c r="E148" s="120" t="str">
        <f t="shared" si="61"/>
        <v>нд</v>
      </c>
      <c r="F148" s="134" t="str">
        <f t="shared" si="61"/>
        <v>нд</v>
      </c>
      <c r="G148" s="120" t="str">
        <f t="shared" si="61"/>
        <v>нд</v>
      </c>
      <c r="H148" s="134" t="str">
        <f t="shared" si="61"/>
        <v>нд</v>
      </c>
      <c r="I148" s="120" t="str">
        <f t="shared" si="61"/>
        <v>нд</v>
      </c>
      <c r="J148" s="120" t="str">
        <f t="shared" si="61"/>
        <v>нд</v>
      </c>
      <c r="K148" s="120" t="str">
        <f t="shared" si="61"/>
        <v>нд</v>
      </c>
      <c r="L148" s="120" t="str">
        <f t="shared" si="61"/>
        <v>нд</v>
      </c>
      <c r="M148" s="120" t="str">
        <f t="shared" si="61"/>
        <v>нд</v>
      </c>
    </row>
    <row r="149" spans="1:13" ht="36">
      <c r="A149" s="87" t="s">
        <v>190</v>
      </c>
      <c r="B149" s="88" t="s">
        <v>191</v>
      </c>
      <c r="C149" s="157" t="s">
        <v>219</v>
      </c>
      <c r="D149" s="121" t="str">
        <f aca="true" t="shared" si="62" ref="D149:M149">IF(NOT(SUM(D150)=0),SUM(D150),"нд")</f>
        <v>нд</v>
      </c>
      <c r="E149" s="121" t="str">
        <f t="shared" si="62"/>
        <v>нд</v>
      </c>
      <c r="F149" s="135" t="str">
        <f t="shared" si="62"/>
        <v>нд</v>
      </c>
      <c r="G149" s="121" t="str">
        <f t="shared" si="62"/>
        <v>нд</v>
      </c>
      <c r="H149" s="135" t="str">
        <f t="shared" si="62"/>
        <v>нд</v>
      </c>
      <c r="I149" s="121" t="str">
        <f t="shared" si="62"/>
        <v>нд</v>
      </c>
      <c r="J149" s="121" t="str">
        <f t="shared" si="62"/>
        <v>нд</v>
      </c>
      <c r="K149" s="121" t="str">
        <f t="shared" si="62"/>
        <v>нд</v>
      </c>
      <c r="L149" s="121" t="str">
        <f t="shared" si="62"/>
        <v>нд</v>
      </c>
      <c r="M149" s="121" t="str">
        <f t="shared" si="62"/>
        <v>нд</v>
      </c>
    </row>
    <row r="150" spans="1:13" ht="15.75">
      <c r="A150" s="83" t="s">
        <v>220</v>
      </c>
      <c r="B150" s="83" t="s">
        <v>220</v>
      </c>
      <c r="C150" s="83" t="s">
        <v>220</v>
      </c>
      <c r="D150" s="109" t="s">
        <v>220</v>
      </c>
      <c r="E150" s="109" t="s">
        <v>220</v>
      </c>
      <c r="F150" s="83" t="s">
        <v>220</v>
      </c>
      <c r="G150" s="109" t="s">
        <v>220</v>
      </c>
      <c r="H150" s="141" t="str">
        <f>IF(NOT(SUM(D150,E150,F150,G150)=0),SUM(D150,E150,F150,G150),"нд")</f>
        <v>нд</v>
      </c>
      <c r="I150" s="109" t="s">
        <v>220</v>
      </c>
      <c r="J150" s="109" t="s">
        <v>220</v>
      </c>
      <c r="K150" s="109" t="s">
        <v>220</v>
      </c>
      <c r="L150" s="109" t="s">
        <v>220</v>
      </c>
      <c r="M150" s="109" t="s">
        <v>220</v>
      </c>
    </row>
    <row r="151" spans="1:13" ht="24">
      <c r="A151" s="87" t="s">
        <v>192</v>
      </c>
      <c r="B151" s="88" t="s">
        <v>193</v>
      </c>
      <c r="C151" s="157" t="s">
        <v>219</v>
      </c>
      <c r="D151" s="121" t="str">
        <f aca="true" t="shared" si="63" ref="D151:M151">IF(NOT(SUM(D152)=0),SUM(D152),"нд")</f>
        <v>нд</v>
      </c>
      <c r="E151" s="121" t="str">
        <f t="shared" si="63"/>
        <v>нд</v>
      </c>
      <c r="F151" s="135" t="str">
        <f t="shared" si="63"/>
        <v>нд</v>
      </c>
      <c r="G151" s="121" t="str">
        <f t="shared" si="63"/>
        <v>нд</v>
      </c>
      <c r="H151" s="135" t="str">
        <f t="shared" si="63"/>
        <v>нд</v>
      </c>
      <c r="I151" s="121" t="str">
        <f t="shared" si="63"/>
        <v>нд</v>
      </c>
      <c r="J151" s="121" t="str">
        <f t="shared" si="63"/>
        <v>нд</v>
      </c>
      <c r="K151" s="121" t="str">
        <f t="shared" si="63"/>
        <v>нд</v>
      </c>
      <c r="L151" s="121" t="str">
        <f t="shared" si="63"/>
        <v>нд</v>
      </c>
      <c r="M151" s="121" t="str">
        <f t="shared" si="63"/>
        <v>нд</v>
      </c>
    </row>
    <row r="152" spans="1:13" ht="15.75">
      <c r="A152" s="83" t="s">
        <v>220</v>
      </c>
      <c r="B152" s="83" t="s">
        <v>220</v>
      </c>
      <c r="C152" s="83" t="s">
        <v>220</v>
      </c>
      <c r="D152" s="109" t="s">
        <v>220</v>
      </c>
      <c r="E152" s="109" t="s">
        <v>220</v>
      </c>
      <c r="F152" s="83" t="s">
        <v>220</v>
      </c>
      <c r="G152" s="109" t="s">
        <v>220</v>
      </c>
      <c r="H152" s="141" t="str">
        <f>IF(NOT(SUM(D152,E152,F152,G152)=0),SUM(D152,E152,F152,G152),"нд")</f>
        <v>нд</v>
      </c>
      <c r="I152" s="109" t="s">
        <v>220</v>
      </c>
      <c r="J152" s="109" t="s">
        <v>220</v>
      </c>
      <c r="K152" s="109" t="s">
        <v>220</v>
      </c>
      <c r="L152" s="109" t="s">
        <v>220</v>
      </c>
      <c r="M152" s="109" t="s">
        <v>220</v>
      </c>
    </row>
    <row r="153" spans="1:13" ht="24">
      <c r="A153" s="85" t="s">
        <v>194</v>
      </c>
      <c r="B153" s="86" t="s">
        <v>195</v>
      </c>
      <c r="C153" s="156" t="s">
        <v>219</v>
      </c>
      <c r="D153" s="120" t="str">
        <f aca="true" t="shared" si="64" ref="D153:M153">IF(NOT(SUM(D154,D161)=0),SUM(D154,D161),"нд")</f>
        <v>нд</v>
      </c>
      <c r="E153" s="120" t="str">
        <f t="shared" si="64"/>
        <v>нд</v>
      </c>
      <c r="F153" s="134">
        <f t="shared" si="64"/>
        <v>1.9899999999999998</v>
      </c>
      <c r="G153" s="120">
        <f t="shared" si="64"/>
        <v>1.79</v>
      </c>
      <c r="H153" s="134">
        <f t="shared" si="64"/>
        <v>3.78</v>
      </c>
      <c r="I153" s="120" t="str">
        <f t="shared" si="64"/>
        <v>нд</v>
      </c>
      <c r="J153" s="120" t="str">
        <f t="shared" si="64"/>
        <v>нд</v>
      </c>
      <c r="K153" s="120" t="str">
        <f t="shared" si="64"/>
        <v>нд</v>
      </c>
      <c r="L153" s="120" t="str">
        <f t="shared" si="64"/>
        <v>нд</v>
      </c>
      <c r="M153" s="120" t="str">
        <f t="shared" si="64"/>
        <v>нд</v>
      </c>
    </row>
    <row r="154" spans="1:13" ht="24">
      <c r="A154" s="87" t="s">
        <v>55</v>
      </c>
      <c r="B154" s="88" t="s">
        <v>344</v>
      </c>
      <c r="C154" s="157" t="s">
        <v>219</v>
      </c>
      <c r="D154" s="121" t="str">
        <f>IF(NOT(SUM(D155)=0),SUM(D155),"нд")</f>
        <v>нд</v>
      </c>
      <c r="E154" s="121" t="str">
        <f>IF(NOT(SUM(E155)=0),SUM(E155),"нд")</f>
        <v>нд</v>
      </c>
      <c r="F154" s="135" t="str">
        <f>IF(NOT(SUM(F155)=0),SUM(F155),"нд")</f>
        <v>нд</v>
      </c>
      <c r="G154" s="121" t="str">
        <f>IF(NOT(SUM(G155)=0),SUM(G155),"нд")</f>
        <v>нд</v>
      </c>
      <c r="H154" s="135" t="str">
        <f>IF(NOT(SUM(H155,H159)=0),SUM(H155,H159),"нд")</f>
        <v>нд</v>
      </c>
      <c r="I154" s="121" t="str">
        <f>IF(NOT(SUM(I155)=0),SUM(I155),"нд")</f>
        <v>нд</v>
      </c>
      <c r="J154" s="121" t="str">
        <f>IF(NOT(SUM(J155)=0),SUM(J155),"нд")</f>
        <v>нд</v>
      </c>
      <c r="K154" s="121" t="str">
        <f>IF(NOT(SUM(K155)=0),SUM(K155),"нд")</f>
        <v>нд</v>
      </c>
      <c r="L154" s="121" t="str">
        <f>IF(NOT(SUM(L155)=0),SUM(L155),"нд")</f>
        <v>нд</v>
      </c>
      <c r="M154" s="121" t="str">
        <f>IF(NOT(SUM(M155)=0),SUM(M155),"нд")</f>
        <v>нд</v>
      </c>
    </row>
    <row r="155" spans="1:13" ht="15.75">
      <c r="A155" s="186" t="s">
        <v>345</v>
      </c>
      <c r="B155" s="80" t="s">
        <v>80</v>
      </c>
      <c r="C155" s="138" t="s">
        <v>219</v>
      </c>
      <c r="D155" s="108" t="str">
        <f aca="true" t="shared" si="65" ref="D155:M155">IF(NOT(SUM(D156:D158)=0),SUM(D156:D158),"нд")</f>
        <v>нд</v>
      </c>
      <c r="E155" s="108" t="str">
        <f t="shared" si="65"/>
        <v>нд</v>
      </c>
      <c r="F155" s="138" t="str">
        <f t="shared" si="65"/>
        <v>нд</v>
      </c>
      <c r="G155" s="108" t="str">
        <f t="shared" si="65"/>
        <v>нд</v>
      </c>
      <c r="H155" s="138" t="str">
        <f t="shared" si="65"/>
        <v>нд</v>
      </c>
      <c r="I155" s="108" t="str">
        <f t="shared" si="65"/>
        <v>нд</v>
      </c>
      <c r="J155" s="108" t="str">
        <f t="shared" si="65"/>
        <v>нд</v>
      </c>
      <c r="K155" s="108" t="str">
        <f t="shared" si="65"/>
        <v>нд</v>
      </c>
      <c r="L155" s="108" t="str">
        <f t="shared" si="65"/>
        <v>нд</v>
      </c>
      <c r="M155" s="108" t="str">
        <f t="shared" si="65"/>
        <v>нд</v>
      </c>
    </row>
    <row r="156" spans="1:13" ht="24">
      <c r="A156" s="198" t="s">
        <v>208</v>
      </c>
      <c r="B156" s="171" t="s">
        <v>346</v>
      </c>
      <c r="C156" s="199" t="s">
        <v>347</v>
      </c>
      <c r="D156" s="123" t="s">
        <v>220</v>
      </c>
      <c r="E156" s="123" t="s">
        <v>220</v>
      </c>
      <c r="F156" s="141" t="s">
        <v>220</v>
      </c>
      <c r="G156" s="123" t="s">
        <v>220</v>
      </c>
      <c r="H156" s="141" t="str">
        <f>IF(NOT(SUM(D156,E156,F156,G156)=0),SUM(D156,E156,F156,G156),"нд")</f>
        <v>нд</v>
      </c>
      <c r="I156" s="123" t="s">
        <v>220</v>
      </c>
      <c r="J156" s="123" t="s">
        <v>220</v>
      </c>
      <c r="K156" s="123" t="s">
        <v>220</v>
      </c>
      <c r="L156" s="123" t="s">
        <v>220</v>
      </c>
      <c r="M156" s="123" t="s">
        <v>220</v>
      </c>
    </row>
    <row r="157" spans="1:13" ht="24">
      <c r="A157" s="198" t="s">
        <v>208</v>
      </c>
      <c r="B157" s="171" t="s">
        <v>348</v>
      </c>
      <c r="C157" s="200" t="s">
        <v>349</v>
      </c>
      <c r="D157" s="123" t="s">
        <v>220</v>
      </c>
      <c r="E157" s="123" t="s">
        <v>220</v>
      </c>
      <c r="F157" s="141" t="s">
        <v>220</v>
      </c>
      <c r="G157" s="123" t="s">
        <v>220</v>
      </c>
      <c r="H157" s="141" t="str">
        <f>IF(NOT(SUM(D157,E157,F157,G157)=0),SUM(D157,E157,F157,G157),"нд")</f>
        <v>нд</v>
      </c>
      <c r="I157" s="123" t="s">
        <v>220</v>
      </c>
      <c r="J157" s="123" t="s">
        <v>220</v>
      </c>
      <c r="K157" s="123" t="s">
        <v>220</v>
      </c>
      <c r="L157" s="123" t="s">
        <v>220</v>
      </c>
      <c r="M157" s="123" t="s">
        <v>220</v>
      </c>
    </row>
    <row r="158" spans="1:13" ht="24">
      <c r="A158" s="198" t="s">
        <v>208</v>
      </c>
      <c r="B158" s="171" t="s">
        <v>350</v>
      </c>
      <c r="C158" s="201" t="s">
        <v>351</v>
      </c>
      <c r="D158" s="123" t="s">
        <v>220</v>
      </c>
      <c r="E158" s="123" t="s">
        <v>220</v>
      </c>
      <c r="F158" s="141" t="s">
        <v>220</v>
      </c>
      <c r="G158" s="123" t="s">
        <v>220</v>
      </c>
      <c r="H158" s="141" t="str">
        <f>IF(NOT(SUM(D158,E158,F158,G158)=0),SUM(D158,E158,F158,G158),"нд")</f>
        <v>нд</v>
      </c>
      <c r="I158" s="123" t="s">
        <v>220</v>
      </c>
      <c r="J158" s="123" t="s">
        <v>220</v>
      </c>
      <c r="K158" s="123" t="s">
        <v>220</v>
      </c>
      <c r="L158" s="123" t="s">
        <v>220</v>
      </c>
      <c r="M158" s="123" t="s">
        <v>220</v>
      </c>
    </row>
    <row r="159" spans="1:13" ht="15.75">
      <c r="A159" s="81" t="s">
        <v>352</v>
      </c>
      <c r="B159" s="82" t="s">
        <v>81</v>
      </c>
      <c r="C159" s="154" t="s">
        <v>219</v>
      </c>
      <c r="D159" s="119" t="str">
        <f aca="true" t="shared" si="66" ref="D159:M159">IF(NOT(SUM(D160)=0),SUM(D160),"нд")</f>
        <v>нд</v>
      </c>
      <c r="E159" s="119" t="str">
        <f t="shared" si="66"/>
        <v>нд</v>
      </c>
      <c r="F159" s="132" t="str">
        <f t="shared" si="66"/>
        <v>нд</v>
      </c>
      <c r="G159" s="119" t="str">
        <f t="shared" si="66"/>
        <v>нд</v>
      </c>
      <c r="H159" s="132" t="str">
        <f t="shared" si="66"/>
        <v>нд</v>
      </c>
      <c r="I159" s="119" t="str">
        <f t="shared" si="66"/>
        <v>нд</v>
      </c>
      <c r="J159" s="119" t="str">
        <f t="shared" si="66"/>
        <v>нд</v>
      </c>
      <c r="K159" s="119" t="str">
        <f t="shared" si="66"/>
        <v>нд</v>
      </c>
      <c r="L159" s="119" t="str">
        <f t="shared" si="66"/>
        <v>нд</v>
      </c>
      <c r="M159" s="119" t="str">
        <f t="shared" si="66"/>
        <v>нд</v>
      </c>
    </row>
    <row r="160" spans="1:13" ht="15.75">
      <c r="A160" s="198" t="s">
        <v>209</v>
      </c>
      <c r="B160" s="202" t="s">
        <v>353</v>
      </c>
      <c r="C160" s="159" t="s">
        <v>354</v>
      </c>
      <c r="D160" s="123" t="s">
        <v>220</v>
      </c>
      <c r="E160" s="123" t="s">
        <v>220</v>
      </c>
      <c r="F160" s="83" t="s">
        <v>220</v>
      </c>
      <c r="G160" s="123" t="s">
        <v>220</v>
      </c>
      <c r="H160" s="141" t="str">
        <f>IF(NOT(SUM(D160,E160,F160,G160)=0),SUM(D160,E160,F160,G160),"нд")</f>
        <v>нд</v>
      </c>
      <c r="I160" s="123" t="s">
        <v>220</v>
      </c>
      <c r="J160" s="123" t="s">
        <v>220</v>
      </c>
      <c r="K160" s="123" t="s">
        <v>220</v>
      </c>
      <c r="L160" s="123" t="s">
        <v>220</v>
      </c>
      <c r="M160" s="123" t="s">
        <v>220</v>
      </c>
    </row>
    <row r="161" spans="1:13" ht="15.75">
      <c r="A161" s="87" t="s">
        <v>86</v>
      </c>
      <c r="B161" s="88" t="s">
        <v>355</v>
      </c>
      <c r="C161" s="157" t="s">
        <v>219</v>
      </c>
      <c r="D161" s="121" t="str">
        <f aca="true" t="shared" si="67" ref="D161:M161">IF(NOT(SUM(D162,D165)=0),SUM(D162,D165),"нд")</f>
        <v>нд</v>
      </c>
      <c r="E161" s="121" t="str">
        <f t="shared" si="67"/>
        <v>нд</v>
      </c>
      <c r="F161" s="135">
        <f t="shared" si="67"/>
        <v>1.9899999999999998</v>
      </c>
      <c r="G161" s="121">
        <f t="shared" si="67"/>
        <v>1.79</v>
      </c>
      <c r="H161" s="135">
        <f t="shared" si="67"/>
        <v>3.78</v>
      </c>
      <c r="I161" s="121" t="str">
        <f t="shared" si="67"/>
        <v>нд</v>
      </c>
      <c r="J161" s="121" t="str">
        <f t="shared" si="67"/>
        <v>нд</v>
      </c>
      <c r="K161" s="121" t="str">
        <f t="shared" si="67"/>
        <v>нд</v>
      </c>
      <c r="L161" s="121" t="str">
        <f t="shared" si="67"/>
        <v>нд</v>
      </c>
      <c r="M161" s="121" t="str">
        <f t="shared" si="67"/>
        <v>нд</v>
      </c>
    </row>
    <row r="162" spans="1:13" ht="15.75">
      <c r="A162" s="186" t="s">
        <v>356</v>
      </c>
      <c r="B162" s="80" t="s">
        <v>80</v>
      </c>
      <c r="C162" s="138" t="s">
        <v>219</v>
      </c>
      <c r="D162" s="108" t="str">
        <f aca="true" t="shared" si="68" ref="D162:M162">IF(NOT(SUM(D163:D164)=0),SUM(D163:D164),"нд")</f>
        <v>нд</v>
      </c>
      <c r="E162" s="108" t="str">
        <f t="shared" si="68"/>
        <v>нд</v>
      </c>
      <c r="F162" s="138">
        <f t="shared" si="68"/>
        <v>1.9899999999999998</v>
      </c>
      <c r="G162" s="108" t="str">
        <f t="shared" si="68"/>
        <v>нд</v>
      </c>
      <c r="H162" s="131">
        <f t="shared" si="68"/>
        <v>1.9899999999999998</v>
      </c>
      <c r="I162" s="108" t="str">
        <f t="shared" si="68"/>
        <v>нд</v>
      </c>
      <c r="J162" s="108" t="str">
        <f t="shared" si="68"/>
        <v>нд</v>
      </c>
      <c r="K162" s="108" t="str">
        <f t="shared" si="68"/>
        <v>нд</v>
      </c>
      <c r="L162" s="108" t="str">
        <f t="shared" si="68"/>
        <v>нд</v>
      </c>
      <c r="M162" s="108" t="str">
        <f t="shared" si="68"/>
        <v>нд</v>
      </c>
    </row>
    <row r="163" spans="1:13" ht="24">
      <c r="A163" s="93" t="s">
        <v>356</v>
      </c>
      <c r="B163" s="188" t="s">
        <v>357</v>
      </c>
      <c r="C163" s="199" t="s">
        <v>358</v>
      </c>
      <c r="D163" s="123" t="s">
        <v>220</v>
      </c>
      <c r="E163" s="123" t="s">
        <v>220</v>
      </c>
      <c r="F163" s="141">
        <f>1.345+0.065+0.58</f>
        <v>1.9899999999999998</v>
      </c>
      <c r="G163" s="123" t="s">
        <v>220</v>
      </c>
      <c r="H163" s="141">
        <f>IF(NOT(SUM(D163,E163,F163,G163)=0),SUM(D163,E163,F163,G163),"нд")</f>
        <v>1.9899999999999998</v>
      </c>
      <c r="I163" s="123" t="s">
        <v>220</v>
      </c>
      <c r="J163" s="123" t="s">
        <v>220</v>
      </c>
      <c r="K163" s="123" t="s">
        <v>220</v>
      </c>
      <c r="L163" s="123" t="s">
        <v>220</v>
      </c>
      <c r="M163" s="123" t="s">
        <v>220</v>
      </c>
    </row>
    <row r="164" spans="1:13" ht="24">
      <c r="A164" s="93" t="s">
        <v>356</v>
      </c>
      <c r="B164" s="203" t="s">
        <v>359</v>
      </c>
      <c r="C164" s="176" t="s">
        <v>360</v>
      </c>
      <c r="D164" s="123" t="s">
        <v>220</v>
      </c>
      <c r="E164" s="123" t="s">
        <v>220</v>
      </c>
      <c r="F164" s="141" t="s">
        <v>220</v>
      </c>
      <c r="G164" s="123" t="s">
        <v>220</v>
      </c>
      <c r="H164" s="141" t="str">
        <f>IF(NOT(SUM(D164,E164,F164,G164)=0),SUM(D164,E164,F164,G164),"нд")</f>
        <v>нд</v>
      </c>
      <c r="I164" s="123" t="s">
        <v>220</v>
      </c>
      <c r="J164" s="123" t="s">
        <v>220</v>
      </c>
      <c r="K164" s="123" t="s">
        <v>220</v>
      </c>
      <c r="L164" s="123" t="s">
        <v>220</v>
      </c>
      <c r="M164" s="123" t="s">
        <v>220</v>
      </c>
    </row>
    <row r="165" spans="1:13" ht="15.75">
      <c r="A165" s="204" t="s">
        <v>361</v>
      </c>
      <c r="B165" s="82" t="s">
        <v>81</v>
      </c>
      <c r="C165" s="154" t="s">
        <v>219</v>
      </c>
      <c r="D165" s="113" t="str">
        <f aca="true" t="shared" si="69" ref="D165:M165">IF(NOT(SUM(D166:D167)=0),SUM(D166:D167),"нд")</f>
        <v>нд</v>
      </c>
      <c r="E165" s="113" t="str">
        <f t="shared" si="69"/>
        <v>нд</v>
      </c>
      <c r="F165" s="145" t="str">
        <f t="shared" si="69"/>
        <v>нд</v>
      </c>
      <c r="G165" s="221">
        <f t="shared" si="69"/>
        <v>1.79</v>
      </c>
      <c r="H165" s="222">
        <f t="shared" si="69"/>
        <v>1.79</v>
      </c>
      <c r="I165" s="113" t="str">
        <f t="shared" si="69"/>
        <v>нд</v>
      </c>
      <c r="J165" s="113" t="str">
        <f t="shared" si="69"/>
        <v>нд</v>
      </c>
      <c r="K165" s="113" t="str">
        <f t="shared" si="69"/>
        <v>нд</v>
      </c>
      <c r="L165" s="113" t="str">
        <f t="shared" si="69"/>
        <v>нд</v>
      </c>
      <c r="M165" s="113" t="str">
        <f t="shared" si="69"/>
        <v>нд</v>
      </c>
    </row>
    <row r="166" spans="1:13" ht="24">
      <c r="A166" s="170" t="s">
        <v>362</v>
      </c>
      <c r="B166" s="181" t="s">
        <v>363</v>
      </c>
      <c r="C166" s="205" t="s">
        <v>364</v>
      </c>
      <c r="D166" s="123" t="s">
        <v>220</v>
      </c>
      <c r="E166" s="123" t="s">
        <v>220</v>
      </c>
      <c r="F166" s="141" t="s">
        <v>220</v>
      </c>
      <c r="G166" s="150">
        <v>1.79</v>
      </c>
      <c r="H166" s="141">
        <f>IF(NOT(SUM(D166,E166,F166,G166)=0),SUM(D166,E166,F166,G166),"нд")</f>
        <v>1.79</v>
      </c>
      <c r="I166" s="123" t="s">
        <v>220</v>
      </c>
      <c r="J166" s="123" t="s">
        <v>220</v>
      </c>
      <c r="K166" s="123" t="s">
        <v>220</v>
      </c>
      <c r="L166" s="123" t="s">
        <v>220</v>
      </c>
      <c r="M166" s="123" t="s">
        <v>220</v>
      </c>
    </row>
    <row r="167" spans="1:13" ht="24">
      <c r="A167" s="170" t="s">
        <v>362</v>
      </c>
      <c r="B167" s="165" t="s">
        <v>365</v>
      </c>
      <c r="C167" s="159" t="s">
        <v>366</v>
      </c>
      <c r="D167" s="123" t="s">
        <v>220</v>
      </c>
      <c r="E167" s="123" t="s">
        <v>220</v>
      </c>
      <c r="F167" s="141" t="s">
        <v>220</v>
      </c>
      <c r="G167" s="123" t="s">
        <v>220</v>
      </c>
      <c r="H167" s="141" t="str">
        <f>IF(NOT(SUM(D167,E167,F167,G167)=0),SUM(D167,E167,F167,G167),"нд")</f>
        <v>нд</v>
      </c>
      <c r="I167" s="123" t="s">
        <v>220</v>
      </c>
      <c r="J167" s="123" t="s">
        <v>220</v>
      </c>
      <c r="K167" s="123" t="s">
        <v>220</v>
      </c>
      <c r="L167" s="123" t="s">
        <v>220</v>
      </c>
      <c r="M167" s="123" t="s">
        <v>220</v>
      </c>
    </row>
    <row r="168" spans="1:13" ht="24">
      <c r="A168" s="85" t="s">
        <v>196</v>
      </c>
      <c r="B168" s="86" t="s">
        <v>197</v>
      </c>
      <c r="C168" s="156" t="s">
        <v>219</v>
      </c>
      <c r="D168" s="120" t="str">
        <f aca="true" t="shared" si="70" ref="D168:M168">IF(NOT(SUM(D169)=0),SUM(D169),"нд")</f>
        <v>нд</v>
      </c>
      <c r="E168" s="120" t="str">
        <f t="shared" si="70"/>
        <v>нд</v>
      </c>
      <c r="F168" s="134" t="str">
        <f t="shared" si="70"/>
        <v>нд</v>
      </c>
      <c r="G168" s="120" t="str">
        <f t="shared" si="70"/>
        <v>нд</v>
      </c>
      <c r="H168" s="134" t="str">
        <f t="shared" si="70"/>
        <v>нд</v>
      </c>
      <c r="I168" s="120" t="str">
        <f t="shared" si="70"/>
        <v>нд</v>
      </c>
      <c r="J168" s="120" t="str">
        <f t="shared" si="70"/>
        <v>нд</v>
      </c>
      <c r="K168" s="120" t="str">
        <f t="shared" si="70"/>
        <v>нд</v>
      </c>
      <c r="L168" s="120" t="str">
        <f t="shared" si="70"/>
        <v>нд</v>
      </c>
      <c r="M168" s="120" t="str">
        <f t="shared" si="70"/>
        <v>нд</v>
      </c>
    </row>
    <row r="169" spans="1:13" ht="15.75">
      <c r="A169" s="83" t="s">
        <v>220</v>
      </c>
      <c r="B169" s="83" t="s">
        <v>220</v>
      </c>
      <c r="C169" s="83" t="s">
        <v>220</v>
      </c>
      <c r="D169" s="109" t="s">
        <v>220</v>
      </c>
      <c r="E169" s="109" t="s">
        <v>220</v>
      </c>
      <c r="F169" s="83" t="s">
        <v>220</v>
      </c>
      <c r="G169" s="109" t="s">
        <v>220</v>
      </c>
      <c r="H169" s="141" t="str">
        <f>IF(NOT(SUM(D169,E169,F169,G169)=0),SUM(D169,E169,F169,G169),"нд")</f>
        <v>нд</v>
      </c>
      <c r="I169" s="109" t="s">
        <v>220</v>
      </c>
      <c r="J169" s="109" t="s">
        <v>220</v>
      </c>
      <c r="K169" s="109" t="s">
        <v>220</v>
      </c>
      <c r="L169" s="109" t="s">
        <v>220</v>
      </c>
      <c r="M169" s="109" t="s">
        <v>220</v>
      </c>
    </row>
    <row r="170" spans="1:13" ht="15.75">
      <c r="A170" s="85" t="s">
        <v>198</v>
      </c>
      <c r="B170" s="86" t="s">
        <v>199</v>
      </c>
      <c r="C170" s="156" t="s">
        <v>219</v>
      </c>
      <c r="D170" s="120" t="str">
        <f aca="true" t="shared" si="71" ref="D170:M170">IF(NOT(SUM(D171,D180)=0),SUM(D171,D180),"нд")</f>
        <v>нд</v>
      </c>
      <c r="E170" s="120" t="str">
        <f t="shared" si="71"/>
        <v>нд</v>
      </c>
      <c r="F170" s="134" t="str">
        <f t="shared" si="71"/>
        <v>нд</v>
      </c>
      <c r="G170" s="120" t="str">
        <f t="shared" si="71"/>
        <v>нд</v>
      </c>
      <c r="H170" s="134" t="str">
        <f t="shared" si="71"/>
        <v>нд</v>
      </c>
      <c r="I170" s="120" t="str">
        <f t="shared" si="71"/>
        <v>нд</v>
      </c>
      <c r="J170" s="120" t="str">
        <f t="shared" si="71"/>
        <v>нд</v>
      </c>
      <c r="K170" s="120" t="str">
        <f t="shared" si="71"/>
        <v>нд</v>
      </c>
      <c r="L170" s="120" t="str">
        <f t="shared" si="71"/>
        <v>нд</v>
      </c>
      <c r="M170" s="120" t="str">
        <f t="shared" si="71"/>
        <v>нд</v>
      </c>
    </row>
    <row r="171" spans="1:13" ht="15.75">
      <c r="A171" s="87" t="s">
        <v>200</v>
      </c>
      <c r="B171" s="88" t="s">
        <v>201</v>
      </c>
      <c r="C171" s="157" t="s">
        <v>219</v>
      </c>
      <c r="D171" s="218" t="str">
        <f>IF(NOT(SUM(D172,D179)=0),SUM(D172,D179),"нд")</f>
        <v>нд</v>
      </c>
      <c r="E171" s="218" t="str">
        <f>IF(NOT(SUM(E172,E179)=0),SUM(E172,E179),"нд")</f>
        <v>нд</v>
      </c>
      <c r="F171" s="220" t="str">
        <f>IF(NOT(SUM(F172,F179)=0),SUM(F172,F179),"нд")</f>
        <v>нд</v>
      </c>
      <c r="G171" s="218" t="str">
        <f>IF(NOT(SUM(G172,G179)=0),SUM(G172,G179),"нд")</f>
        <v>нд</v>
      </c>
      <c r="H171" s="135" t="str">
        <f>IF(NOT(SUM(H172,H178)=0),SUM(H172,H178),"нд")</f>
        <v>нд</v>
      </c>
      <c r="I171" s="218" t="str">
        <f>IF(NOT(SUM(I172,I179)=0),SUM(I172,I179),"нд")</f>
        <v>нд</v>
      </c>
      <c r="J171" s="218" t="str">
        <f>IF(NOT(SUM(J172,J179)=0),SUM(J172,J179),"нд")</f>
        <v>нд</v>
      </c>
      <c r="K171" s="218" t="str">
        <f>IF(NOT(SUM(K172,K179)=0),SUM(K172,K179),"нд")</f>
        <v>нд</v>
      </c>
      <c r="L171" s="218" t="str">
        <f>IF(NOT(SUM(L172,L179)=0),SUM(L172,L179),"нд")</f>
        <v>нд</v>
      </c>
      <c r="M171" s="218" t="str">
        <f>IF(NOT(SUM(M172,M179)=0),SUM(M172,M179),"нд")</f>
        <v>нд</v>
      </c>
    </row>
    <row r="172" spans="1:13" ht="15.75">
      <c r="A172" s="186" t="s">
        <v>367</v>
      </c>
      <c r="B172" s="80" t="s">
        <v>80</v>
      </c>
      <c r="C172" s="138" t="s">
        <v>219</v>
      </c>
      <c r="D172" s="108" t="str">
        <f aca="true" t="shared" si="72" ref="D172:M172">IF(NOT(SUM(D173:D177)=0),SUM(D173:D177),"нд")</f>
        <v>нд</v>
      </c>
      <c r="E172" s="108" t="str">
        <f t="shared" si="72"/>
        <v>нд</v>
      </c>
      <c r="F172" s="138" t="str">
        <f t="shared" si="72"/>
        <v>нд</v>
      </c>
      <c r="G172" s="108" t="str">
        <f t="shared" si="72"/>
        <v>нд</v>
      </c>
      <c r="H172" s="138" t="str">
        <f t="shared" si="72"/>
        <v>нд</v>
      </c>
      <c r="I172" s="108" t="str">
        <f t="shared" si="72"/>
        <v>нд</v>
      </c>
      <c r="J172" s="108" t="str">
        <f t="shared" si="72"/>
        <v>нд</v>
      </c>
      <c r="K172" s="108" t="str">
        <f t="shared" si="72"/>
        <v>нд</v>
      </c>
      <c r="L172" s="108" t="str">
        <f t="shared" si="72"/>
        <v>нд</v>
      </c>
      <c r="M172" s="108" t="str">
        <f t="shared" si="72"/>
        <v>нд</v>
      </c>
    </row>
    <row r="173" spans="1:13" ht="15.75">
      <c r="A173" s="206" t="s">
        <v>367</v>
      </c>
      <c r="B173" s="188" t="s">
        <v>368</v>
      </c>
      <c r="C173" s="200" t="s">
        <v>369</v>
      </c>
      <c r="D173" s="109" t="s">
        <v>220</v>
      </c>
      <c r="E173" s="109" t="s">
        <v>220</v>
      </c>
      <c r="F173" s="83" t="s">
        <v>220</v>
      </c>
      <c r="G173" s="109" t="s">
        <v>220</v>
      </c>
      <c r="H173" s="141" t="str">
        <f aca="true" t="shared" si="73" ref="H173:H179">IF(NOT(SUM(D173,E173,F173,G173)=0),SUM(D173,E173,F173,G173),"нд")</f>
        <v>нд</v>
      </c>
      <c r="I173" s="109" t="s">
        <v>220</v>
      </c>
      <c r="J173" s="109" t="s">
        <v>220</v>
      </c>
      <c r="K173" s="109" t="s">
        <v>220</v>
      </c>
      <c r="L173" s="109" t="s">
        <v>220</v>
      </c>
      <c r="M173" s="109" t="s">
        <v>220</v>
      </c>
    </row>
    <row r="174" spans="1:13" ht="15.75">
      <c r="A174" s="206" t="s">
        <v>367</v>
      </c>
      <c r="B174" s="188" t="s">
        <v>370</v>
      </c>
      <c r="C174" s="200" t="s">
        <v>371</v>
      </c>
      <c r="D174" s="109" t="s">
        <v>220</v>
      </c>
      <c r="E174" s="109" t="s">
        <v>220</v>
      </c>
      <c r="F174" s="83" t="s">
        <v>220</v>
      </c>
      <c r="G174" s="109" t="s">
        <v>220</v>
      </c>
      <c r="H174" s="141" t="str">
        <f t="shared" si="73"/>
        <v>нд</v>
      </c>
      <c r="I174" s="109" t="s">
        <v>220</v>
      </c>
      <c r="J174" s="109" t="s">
        <v>220</v>
      </c>
      <c r="K174" s="109" t="s">
        <v>220</v>
      </c>
      <c r="L174" s="109" t="s">
        <v>220</v>
      </c>
      <c r="M174" s="109" t="s">
        <v>220</v>
      </c>
    </row>
    <row r="175" spans="1:13" ht="15.75">
      <c r="A175" s="206" t="s">
        <v>367</v>
      </c>
      <c r="B175" s="188" t="s">
        <v>372</v>
      </c>
      <c r="C175" s="200" t="s">
        <v>373</v>
      </c>
      <c r="D175" s="109" t="s">
        <v>220</v>
      </c>
      <c r="E175" s="109" t="s">
        <v>220</v>
      </c>
      <c r="F175" s="83" t="s">
        <v>220</v>
      </c>
      <c r="G175" s="109" t="s">
        <v>220</v>
      </c>
      <c r="H175" s="141" t="str">
        <f t="shared" si="73"/>
        <v>нд</v>
      </c>
      <c r="I175" s="109" t="s">
        <v>220</v>
      </c>
      <c r="J175" s="109" t="s">
        <v>220</v>
      </c>
      <c r="K175" s="109" t="s">
        <v>220</v>
      </c>
      <c r="L175" s="109" t="s">
        <v>220</v>
      </c>
      <c r="M175" s="109" t="s">
        <v>220</v>
      </c>
    </row>
    <row r="176" spans="1:13" ht="15.75">
      <c r="A176" s="206" t="s">
        <v>367</v>
      </c>
      <c r="B176" s="171" t="s">
        <v>374</v>
      </c>
      <c r="C176" s="159" t="s">
        <v>375</v>
      </c>
      <c r="D176" s="123" t="s">
        <v>220</v>
      </c>
      <c r="E176" s="123" t="s">
        <v>220</v>
      </c>
      <c r="F176" s="141" t="s">
        <v>220</v>
      </c>
      <c r="G176" s="123" t="s">
        <v>220</v>
      </c>
      <c r="H176" s="141" t="str">
        <f t="shared" si="73"/>
        <v>нд</v>
      </c>
      <c r="I176" s="123" t="s">
        <v>220</v>
      </c>
      <c r="J176" s="123" t="s">
        <v>220</v>
      </c>
      <c r="K176" s="123" t="s">
        <v>220</v>
      </c>
      <c r="L176" s="123" t="s">
        <v>220</v>
      </c>
      <c r="M176" s="123" t="s">
        <v>220</v>
      </c>
    </row>
    <row r="177" spans="1:13" ht="24">
      <c r="A177" s="206" t="s">
        <v>367</v>
      </c>
      <c r="B177" s="171" t="s">
        <v>376</v>
      </c>
      <c r="C177" s="159" t="s">
        <v>377</v>
      </c>
      <c r="D177" s="123" t="s">
        <v>220</v>
      </c>
      <c r="E177" s="123" t="s">
        <v>220</v>
      </c>
      <c r="F177" s="141" t="s">
        <v>220</v>
      </c>
      <c r="G177" s="123" t="s">
        <v>220</v>
      </c>
      <c r="H177" s="141" t="str">
        <f t="shared" si="73"/>
        <v>нд</v>
      </c>
      <c r="I177" s="123" t="s">
        <v>220</v>
      </c>
      <c r="J177" s="123" t="s">
        <v>220</v>
      </c>
      <c r="K177" s="123" t="s">
        <v>220</v>
      </c>
      <c r="L177" s="123" t="s">
        <v>220</v>
      </c>
      <c r="M177" s="123" t="s">
        <v>220</v>
      </c>
    </row>
    <row r="178" spans="1:13" ht="15.75">
      <c r="A178" s="204" t="s">
        <v>378</v>
      </c>
      <c r="B178" s="82" t="s">
        <v>81</v>
      </c>
      <c r="C178" s="154" t="s">
        <v>219</v>
      </c>
      <c r="D178" s="113" t="str">
        <f aca="true" t="shared" si="74" ref="D178:M178">IF(NOT(SUM(D179)=0),SUM(D179),"нд")</f>
        <v>нд</v>
      </c>
      <c r="E178" s="113" t="str">
        <f t="shared" si="74"/>
        <v>нд</v>
      </c>
      <c r="F178" s="145" t="str">
        <f t="shared" si="74"/>
        <v>нд</v>
      </c>
      <c r="G178" s="113" t="str">
        <f t="shared" si="74"/>
        <v>нд</v>
      </c>
      <c r="H178" s="145" t="str">
        <f t="shared" si="74"/>
        <v>нд</v>
      </c>
      <c r="I178" s="113" t="str">
        <f t="shared" si="74"/>
        <v>нд</v>
      </c>
      <c r="J178" s="113" t="str">
        <f t="shared" si="74"/>
        <v>нд</v>
      </c>
      <c r="K178" s="113" t="str">
        <f t="shared" si="74"/>
        <v>нд</v>
      </c>
      <c r="L178" s="113" t="str">
        <f t="shared" si="74"/>
        <v>нд</v>
      </c>
      <c r="M178" s="113" t="str">
        <f t="shared" si="74"/>
        <v>нд</v>
      </c>
    </row>
    <row r="179" spans="1:13" ht="15.75">
      <c r="A179" s="206" t="s">
        <v>378</v>
      </c>
      <c r="B179" s="188" t="s">
        <v>379</v>
      </c>
      <c r="C179" s="207" t="s">
        <v>380</v>
      </c>
      <c r="D179" s="109" t="s">
        <v>220</v>
      </c>
      <c r="E179" s="109" t="s">
        <v>220</v>
      </c>
      <c r="F179" s="83" t="s">
        <v>220</v>
      </c>
      <c r="G179" s="109" t="s">
        <v>220</v>
      </c>
      <c r="H179" s="141" t="str">
        <f t="shared" si="73"/>
        <v>нд</v>
      </c>
      <c r="I179" s="109" t="s">
        <v>220</v>
      </c>
      <c r="J179" s="109" t="s">
        <v>220</v>
      </c>
      <c r="K179" s="109" t="s">
        <v>220</v>
      </c>
      <c r="L179" s="109" t="s">
        <v>220</v>
      </c>
      <c r="M179" s="109" t="s">
        <v>220</v>
      </c>
    </row>
    <row r="180" spans="1:13" ht="15.75">
      <c r="A180" s="87" t="s">
        <v>202</v>
      </c>
      <c r="B180" s="88" t="s">
        <v>82</v>
      </c>
      <c r="C180" s="157" t="s">
        <v>219</v>
      </c>
      <c r="D180" s="121" t="str">
        <f aca="true" t="shared" si="75" ref="D180:M180">IF(NOT(SUM(D183)=0),SUM(D183),"нд")</f>
        <v>нд</v>
      </c>
      <c r="E180" s="121" t="str">
        <f t="shared" si="75"/>
        <v>нд</v>
      </c>
      <c r="F180" s="135" t="str">
        <f t="shared" si="75"/>
        <v>нд</v>
      </c>
      <c r="G180" s="121" t="str">
        <f t="shared" si="75"/>
        <v>нд</v>
      </c>
      <c r="H180" s="135" t="str">
        <f t="shared" si="75"/>
        <v>нд</v>
      </c>
      <c r="I180" s="121" t="str">
        <f t="shared" si="75"/>
        <v>нд</v>
      </c>
      <c r="J180" s="121" t="str">
        <f t="shared" si="75"/>
        <v>нд</v>
      </c>
      <c r="K180" s="121" t="str">
        <f t="shared" si="75"/>
        <v>нд</v>
      </c>
      <c r="L180" s="121" t="str">
        <f t="shared" si="75"/>
        <v>нд</v>
      </c>
      <c r="M180" s="121" t="str">
        <f t="shared" si="75"/>
        <v>нд</v>
      </c>
    </row>
    <row r="181" spans="1:13" ht="15.75">
      <c r="A181" s="208" t="s">
        <v>381</v>
      </c>
      <c r="B181" s="209" t="s">
        <v>80</v>
      </c>
      <c r="C181" s="210" t="s">
        <v>219</v>
      </c>
      <c r="D181" s="128" t="str">
        <f aca="true" t="shared" si="76" ref="D181:M181">IF(NOT(SUM(D183)=0),SUM(D183),"нд")</f>
        <v>нд</v>
      </c>
      <c r="E181" s="128" t="str">
        <f t="shared" si="76"/>
        <v>нд</v>
      </c>
      <c r="F181" s="148" t="str">
        <f t="shared" si="76"/>
        <v>нд</v>
      </c>
      <c r="G181" s="128" t="str">
        <f t="shared" si="76"/>
        <v>нд</v>
      </c>
      <c r="H181" s="148" t="str">
        <f t="shared" si="76"/>
        <v>нд</v>
      </c>
      <c r="I181" s="128" t="str">
        <f t="shared" si="76"/>
        <v>нд</v>
      </c>
      <c r="J181" s="128" t="str">
        <f t="shared" si="76"/>
        <v>нд</v>
      </c>
      <c r="K181" s="128" t="str">
        <f t="shared" si="76"/>
        <v>нд</v>
      </c>
      <c r="L181" s="128" t="str">
        <f t="shared" si="76"/>
        <v>нд</v>
      </c>
      <c r="M181" s="128" t="str">
        <f t="shared" si="76"/>
        <v>нд</v>
      </c>
    </row>
    <row r="182" spans="1:13" ht="15.75">
      <c r="A182" s="211" t="s">
        <v>381</v>
      </c>
      <c r="B182" s="160" t="s">
        <v>382</v>
      </c>
      <c r="C182" s="175" t="s">
        <v>383</v>
      </c>
      <c r="D182" s="109" t="s">
        <v>220</v>
      </c>
      <c r="E182" s="109" t="s">
        <v>220</v>
      </c>
      <c r="F182" s="83" t="s">
        <v>220</v>
      </c>
      <c r="G182" s="109" t="s">
        <v>220</v>
      </c>
      <c r="H182" s="141" t="str">
        <f>IF(NOT(SUM(D182,E182,F182,G182)=0),SUM(D182,E182,F182,G182),"нд")</f>
        <v>нд</v>
      </c>
      <c r="I182" s="109" t="s">
        <v>220</v>
      </c>
      <c r="J182" s="109" t="s">
        <v>220</v>
      </c>
      <c r="K182" s="109" t="s">
        <v>220</v>
      </c>
      <c r="L182" s="109" t="s">
        <v>220</v>
      </c>
      <c r="M182" s="109" t="s">
        <v>220</v>
      </c>
    </row>
    <row r="183" spans="1:13" ht="16.5" thickBot="1">
      <c r="A183" s="212" t="s">
        <v>381</v>
      </c>
      <c r="B183" s="213" t="s">
        <v>384</v>
      </c>
      <c r="C183" s="214" t="s">
        <v>385</v>
      </c>
      <c r="D183" s="129" t="s">
        <v>220</v>
      </c>
      <c r="E183" s="129" t="s">
        <v>220</v>
      </c>
      <c r="F183" s="149" t="s">
        <v>220</v>
      </c>
      <c r="G183" s="129" t="s">
        <v>220</v>
      </c>
      <c r="H183" s="215" t="str">
        <f>IF(NOT(SUM(D183,E183,F183,G183)=0),SUM(D183,E183,F183,G183),"нд")</f>
        <v>нд</v>
      </c>
      <c r="I183" s="129" t="s">
        <v>220</v>
      </c>
      <c r="J183" s="129" t="s">
        <v>220</v>
      </c>
      <c r="K183" s="129" t="s">
        <v>220</v>
      </c>
      <c r="L183" s="129" t="s">
        <v>220</v>
      </c>
      <c r="M183" s="129" t="s">
        <v>220</v>
      </c>
    </row>
    <row r="184" spans="1:3" ht="12.75">
      <c r="A184" s="107"/>
      <c r="B184" s="107"/>
      <c r="C184" s="107"/>
    </row>
    <row r="185" spans="1:3" ht="12.75">
      <c r="A185" s="107"/>
      <c r="B185" s="107"/>
      <c r="C185" s="107"/>
    </row>
    <row r="186" spans="1:9" ht="12.75">
      <c r="A186" s="279" t="s">
        <v>217</v>
      </c>
      <c r="B186" s="279"/>
      <c r="C186" s="279"/>
      <c r="D186" s="279"/>
      <c r="E186" s="279"/>
      <c r="F186" s="279"/>
      <c r="G186" s="279"/>
      <c r="H186" s="279"/>
      <c r="I186" s="279"/>
    </row>
    <row r="187" spans="1:9" ht="12.75">
      <c r="A187" s="291" t="s">
        <v>210</v>
      </c>
      <c r="B187" s="291"/>
      <c r="C187" s="291"/>
      <c r="D187" s="291"/>
      <c r="E187" s="291"/>
      <c r="F187" s="291"/>
      <c r="G187" s="291"/>
      <c r="H187" s="291"/>
      <c r="I187" s="291"/>
    </row>
  </sheetData>
  <sheetProtection/>
  <mergeCells count="12">
    <mergeCell ref="A186:I186"/>
    <mergeCell ref="A5:A9"/>
    <mergeCell ref="B5:B9"/>
    <mergeCell ref="C5:C9"/>
    <mergeCell ref="A187:I187"/>
    <mergeCell ref="A3:M3"/>
    <mergeCell ref="D5:H5"/>
    <mergeCell ref="I5:M5"/>
    <mergeCell ref="D6:H6"/>
    <mergeCell ref="I6:M6"/>
    <mergeCell ref="D7:H7"/>
    <mergeCell ref="I7:M7"/>
  </mergeCells>
  <conditionalFormatting sqref="F118 F129 F121 F123 F125 F127 F132:F136 F159:F160 F179 F169 F150 F152 F138 F140 F144 F146:F147 F173:F175 F181:F183 F28 F37 F39 F44 F46 F48 F51 F31 F33 F41 F24 F26 F53 F20 F78:F84">
    <cfRule type="cellIs" priority="14" dxfId="0" operator="notEqual">
      <formula>"нд"</formula>
    </cfRule>
  </conditionalFormatting>
  <conditionalFormatting sqref="F143">
    <cfRule type="cellIs" priority="13" dxfId="0" operator="notEqual">
      <formula>"нд"</formula>
    </cfRule>
  </conditionalFormatting>
  <conditionalFormatting sqref="H143">
    <cfRule type="cellIs" priority="1" dxfId="0" operator="notEqual">
      <formula>"нд"</formula>
    </cfRule>
  </conditionalFormatting>
  <conditionalFormatting sqref="G132:G136 G118 G129 G121 G123 G125 G127 G179 G159 G169 G150 G152 G138 G140 G144 G146:G147 G173:G175 G181:G183 G28 G37 G39 G44 G46 G48 G51 G31 G33 G41 G24 G26 G53 G20 G78:G84">
    <cfRule type="cellIs" priority="12" dxfId="0" operator="notEqual">
      <formula>"нд"</formula>
    </cfRule>
  </conditionalFormatting>
  <conditionalFormatting sqref="G143">
    <cfRule type="cellIs" priority="11" dxfId="0" operator="notEqual">
      <formula>"нд"</formula>
    </cfRule>
  </conditionalFormatting>
  <conditionalFormatting sqref="D102:D116 D132:E136 D118:E118 D129:E129 D121:E121 D123:E123 D125:E125 D127:E127 D179:E179 D159:E159 D169:E169 D150:E150 D152:E152 D138:E138 D140:E140 D144:E144 D146:E147 D173:E175 D181:E183 D28:E28 D37:E37 D39:E39 D44:E44 D46:E46 D48:E48 D51:E51 D31:E31 D33:E33 D41:E41 D24:E24 D26:E26 D53:E53 D20:E20 D89:D99 D78:E84">
    <cfRule type="cellIs" priority="10" dxfId="0" operator="notEqual">
      <formula>"нд"</formula>
    </cfRule>
  </conditionalFormatting>
  <conditionalFormatting sqref="D143:E143">
    <cfRule type="cellIs" priority="9" dxfId="0" operator="notEqual">
      <formula>"нд"</formula>
    </cfRule>
  </conditionalFormatting>
  <conditionalFormatting sqref="I102:I116 I132:J136 I118:J118 I129:J129 I121:J121 I123:J123 I125:J125 I127:J127 I179:J179 I159:J159 I169:J169 I150:J150 I152:J152 I138:J138 I140:J140 I144:J144 I146:J147 I173:J175 I181:J183 I28:J28 I37:J37 I39:J39 I44:J44 I46:J46 I48:J48 I51:J51 I31:J31 I33:J33 I41:J41 I24:J24 I26:J26 I53:J53 I20:J20 I89:I99 I78:J84">
    <cfRule type="cellIs" priority="8" dxfId="0" operator="notEqual">
      <formula>"нд"</formula>
    </cfRule>
  </conditionalFormatting>
  <conditionalFormatting sqref="I143:J143">
    <cfRule type="cellIs" priority="7" dxfId="0" operator="notEqual">
      <formula>"нд"</formula>
    </cfRule>
  </conditionalFormatting>
  <conditionalFormatting sqref="K102:K116 K132:L136 K118:L118 K129:L129 K121:L121 K123:L123 K125:L125 K127:L127 K179:L179 K159:L159 K169:L169 K150:L150 K152:L152 K138:L138 K140:L140 K144:L144 K146:L147 K173:L175 K181:L183 K28:L28 K37:L37 K39:L39 K44:L44 K46:L46 K48:L48 K51:L51 K31:L31 K33:L33 K41:L41 K24:L24 K26:L26 K53:L53 K20:L20 K89:K99 K78:L84">
    <cfRule type="cellIs" priority="6" dxfId="0" operator="notEqual">
      <formula>"нд"</formula>
    </cfRule>
  </conditionalFormatting>
  <conditionalFormatting sqref="K143:L143">
    <cfRule type="cellIs" priority="5" dxfId="0" operator="notEqual">
      <formula>"нд"</formula>
    </cfRule>
  </conditionalFormatting>
  <conditionalFormatting sqref="M132:M136 M118 M129 M121 M123 M125 M127 M179 M159 M169 M150 M152 M138 M140 M144 M146:M147 M173:M175 M181:M183 M28 M37 M39 M44 M46 M48 M51 M31 M33 M41 M24 M26 M53 M20 M78:M84">
    <cfRule type="cellIs" priority="4" dxfId="0" operator="notEqual">
      <formula>"нд"</formula>
    </cfRule>
  </conditionalFormatting>
  <conditionalFormatting sqref="M143">
    <cfRule type="cellIs" priority="3" dxfId="0" operator="notEqual">
      <formula>"нд"</formula>
    </cfRule>
  </conditionalFormatting>
  <conditionalFormatting sqref="H159 H146 H133 H181 H20">
    <cfRule type="cellIs" priority="2" dxfId="0" operator="notEqual">
      <formula>"нд"</formula>
    </cfRule>
  </conditionalFormatting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65" r:id="rId3"/>
  <headerFooter alignWithMargins="0">
    <oddHeader>&amp;L&amp;"Tahoma,обычный"&amp;6Подготовлено с использованием системы ГАРАНТ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X24"/>
  <sheetViews>
    <sheetView tabSelected="1" zoomScalePageLayoutView="0" workbookViewId="0" topLeftCell="A1">
      <selection activeCell="I17" sqref="I17"/>
    </sheetView>
  </sheetViews>
  <sheetFormatPr defaultColWidth="1.37890625" defaultRowHeight="12.75"/>
  <cols>
    <col min="1" max="1" width="4.625" style="26" customWidth="1"/>
    <col min="2" max="2" width="48.125" style="26" customWidth="1"/>
    <col min="3" max="3" width="26.875" style="26" customWidth="1"/>
    <col min="4" max="4" width="15.125" style="26" customWidth="1"/>
    <col min="5" max="5" width="17.00390625" style="26" customWidth="1"/>
    <col min="6" max="6" width="15.875" style="26" customWidth="1"/>
    <col min="7" max="7" width="17.125" style="26" customWidth="1"/>
    <col min="8" max="8" width="17.375" style="26" customWidth="1"/>
    <col min="9" max="9" width="14.875" style="26" customWidth="1"/>
    <col min="10" max="10" width="20.625" style="26" customWidth="1"/>
    <col min="11" max="16384" width="1.37890625" style="26" customWidth="1"/>
  </cols>
  <sheetData>
    <row r="1" spans="1:76" s="27" customFormat="1" ht="31.5" customHeight="1">
      <c r="A1" s="298" t="s">
        <v>396</v>
      </c>
      <c r="B1" s="298"/>
      <c r="C1" s="298"/>
      <c r="D1" s="298"/>
      <c r="E1" s="298"/>
      <c r="F1" s="298"/>
      <c r="G1" s="298"/>
      <c r="H1" s="298"/>
      <c r="I1" s="298"/>
      <c r="J1" s="29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</row>
    <row r="2" ht="21" customHeight="1" thickBot="1"/>
    <row r="3" spans="1:10" s="37" customFormat="1" ht="18" customHeight="1" thickBot="1">
      <c r="A3" s="302" t="s">
        <v>90</v>
      </c>
      <c r="B3" s="305" t="s">
        <v>91</v>
      </c>
      <c r="C3" s="325" t="s">
        <v>386</v>
      </c>
      <c r="D3" s="308" t="s">
        <v>216</v>
      </c>
      <c r="E3" s="309"/>
      <c r="F3" s="309"/>
      <c r="G3" s="310"/>
      <c r="H3" s="310"/>
      <c r="I3" s="311"/>
      <c r="J3" s="312" t="s">
        <v>92</v>
      </c>
    </row>
    <row r="4" spans="1:10" s="37" customFormat="1" ht="29.25" customHeight="1">
      <c r="A4" s="303"/>
      <c r="B4" s="306"/>
      <c r="C4" s="326"/>
      <c r="D4" s="315" t="s">
        <v>398</v>
      </c>
      <c r="E4" s="316"/>
      <c r="F4" s="312"/>
      <c r="G4" s="319" t="s">
        <v>397</v>
      </c>
      <c r="H4" s="320"/>
      <c r="I4" s="321"/>
      <c r="J4" s="313"/>
    </row>
    <row r="5" spans="1:10" s="37" customFormat="1" ht="2.25" customHeight="1">
      <c r="A5" s="303"/>
      <c r="B5" s="306"/>
      <c r="C5" s="326"/>
      <c r="D5" s="317"/>
      <c r="E5" s="318"/>
      <c r="F5" s="314"/>
      <c r="G5" s="322"/>
      <c r="H5" s="323"/>
      <c r="I5" s="324"/>
      <c r="J5" s="313"/>
    </row>
    <row r="6" spans="1:10" s="37" customFormat="1" ht="42.75" customHeight="1">
      <c r="A6" s="304"/>
      <c r="B6" s="307"/>
      <c r="C6" s="327"/>
      <c r="D6" s="42" t="s">
        <v>99</v>
      </c>
      <c r="E6" s="40" t="s">
        <v>100</v>
      </c>
      <c r="F6" s="255" t="s">
        <v>203</v>
      </c>
      <c r="G6" s="100" t="s">
        <v>204</v>
      </c>
      <c r="H6" s="38" t="s">
        <v>93</v>
      </c>
      <c r="I6" s="43" t="s">
        <v>94</v>
      </c>
      <c r="J6" s="314"/>
    </row>
    <row r="7" spans="1:10" s="39" customFormat="1" ht="21.75" customHeight="1">
      <c r="A7" s="237"/>
      <c r="B7" s="238" t="s">
        <v>81</v>
      </c>
      <c r="C7" s="245"/>
      <c r="D7" s="246"/>
      <c r="E7" s="247"/>
      <c r="F7" s="256">
        <f>SUM(F8:F14)</f>
        <v>21.703</v>
      </c>
      <c r="G7" s="260">
        <f>SUM(G8:G14)</f>
        <v>21.703</v>
      </c>
      <c r="H7" s="242"/>
      <c r="I7" s="243"/>
      <c r="J7" s="244"/>
    </row>
    <row r="8" spans="1:10" s="39" customFormat="1" ht="35.25" customHeight="1">
      <c r="A8" s="223">
        <f aca="true" t="shared" si="0" ref="A8:A14">A7+1</f>
        <v>1</v>
      </c>
      <c r="B8" s="224" t="s">
        <v>285</v>
      </c>
      <c r="C8" s="225" t="s">
        <v>286</v>
      </c>
      <c r="D8" s="99">
        <v>1</v>
      </c>
      <c r="E8" s="254">
        <v>1.514</v>
      </c>
      <c r="F8" s="257">
        <f>D8*E8</f>
        <v>1.514</v>
      </c>
      <c r="G8" s="261">
        <v>1.514</v>
      </c>
      <c r="H8" s="35" t="s">
        <v>405</v>
      </c>
      <c r="I8" s="44" t="s">
        <v>402</v>
      </c>
      <c r="J8" s="45" t="s">
        <v>95</v>
      </c>
    </row>
    <row r="9" spans="1:10" s="39" customFormat="1" ht="35.25" customHeight="1">
      <c r="A9" s="226">
        <f t="shared" si="0"/>
        <v>2</v>
      </c>
      <c r="B9" s="227" t="s">
        <v>293</v>
      </c>
      <c r="C9" s="225" t="s">
        <v>294</v>
      </c>
      <c r="D9" s="99">
        <v>1</v>
      </c>
      <c r="E9" s="254">
        <v>0.578</v>
      </c>
      <c r="F9" s="257">
        <f aca="true" t="shared" si="1" ref="F9:F14">D9*E9</f>
        <v>0.578</v>
      </c>
      <c r="G9" s="261">
        <v>0.578</v>
      </c>
      <c r="H9" s="35" t="s">
        <v>405</v>
      </c>
      <c r="I9" s="44" t="s">
        <v>402</v>
      </c>
      <c r="J9" s="45" t="s">
        <v>95</v>
      </c>
    </row>
    <row r="10" spans="1:10" s="39" customFormat="1" ht="35.25" customHeight="1">
      <c r="A10" s="223">
        <f t="shared" si="0"/>
        <v>3</v>
      </c>
      <c r="B10" s="228" t="s">
        <v>295</v>
      </c>
      <c r="C10" s="225" t="s">
        <v>296</v>
      </c>
      <c r="D10" s="99">
        <v>1</v>
      </c>
      <c r="E10" s="254">
        <v>0.8240000000000001</v>
      </c>
      <c r="F10" s="257">
        <f t="shared" si="1"/>
        <v>0.8240000000000001</v>
      </c>
      <c r="G10" s="261">
        <v>0.8240000000000001</v>
      </c>
      <c r="H10" s="35" t="s">
        <v>405</v>
      </c>
      <c r="I10" s="44" t="s">
        <v>402</v>
      </c>
      <c r="J10" s="45" t="s">
        <v>95</v>
      </c>
    </row>
    <row r="11" spans="1:10" s="39" customFormat="1" ht="35.25" customHeight="1">
      <c r="A11" s="223">
        <f t="shared" si="0"/>
        <v>4</v>
      </c>
      <c r="B11" s="229" t="s">
        <v>331</v>
      </c>
      <c r="C11" s="225" t="s">
        <v>332</v>
      </c>
      <c r="D11" s="99">
        <v>1</v>
      </c>
      <c r="E11" s="254">
        <v>7.442</v>
      </c>
      <c r="F11" s="257">
        <f t="shared" si="1"/>
        <v>7.442</v>
      </c>
      <c r="G11" s="261">
        <v>7.442</v>
      </c>
      <c r="H11" s="35" t="s">
        <v>405</v>
      </c>
      <c r="I11" s="44" t="s">
        <v>207</v>
      </c>
      <c r="J11" s="45" t="s">
        <v>95</v>
      </c>
    </row>
    <row r="12" spans="1:10" s="39" customFormat="1" ht="35.25" customHeight="1">
      <c r="A12" s="223">
        <f t="shared" si="0"/>
        <v>5</v>
      </c>
      <c r="B12" s="69" t="s">
        <v>363</v>
      </c>
      <c r="C12" s="230" t="s">
        <v>364</v>
      </c>
      <c r="D12" s="99">
        <v>1</v>
      </c>
      <c r="E12" s="254">
        <v>8.814</v>
      </c>
      <c r="F12" s="257">
        <f t="shared" si="1"/>
        <v>8.814</v>
      </c>
      <c r="G12" s="261">
        <v>8.814</v>
      </c>
      <c r="H12" s="35" t="s">
        <v>405</v>
      </c>
      <c r="I12" s="44" t="s">
        <v>402</v>
      </c>
      <c r="J12" s="45" t="s">
        <v>95</v>
      </c>
    </row>
    <row r="13" spans="1:10" s="39" customFormat="1" ht="35.25" customHeight="1">
      <c r="A13" s="223">
        <f t="shared" si="0"/>
        <v>6</v>
      </c>
      <c r="B13" s="115" t="s">
        <v>353</v>
      </c>
      <c r="C13" s="225" t="s">
        <v>354</v>
      </c>
      <c r="D13" s="99">
        <v>1</v>
      </c>
      <c r="E13" s="254">
        <v>2.395</v>
      </c>
      <c r="F13" s="257">
        <f t="shared" si="1"/>
        <v>2.395</v>
      </c>
      <c r="G13" s="261">
        <v>2.395</v>
      </c>
      <c r="H13" s="35" t="s">
        <v>405</v>
      </c>
      <c r="I13" s="44" t="s">
        <v>205</v>
      </c>
      <c r="J13" s="45" t="s">
        <v>95</v>
      </c>
    </row>
    <row r="14" spans="1:10" s="39" customFormat="1" ht="25.5" customHeight="1">
      <c r="A14" s="223">
        <f t="shared" si="0"/>
        <v>7</v>
      </c>
      <c r="B14" s="229" t="s">
        <v>379</v>
      </c>
      <c r="C14" s="231" t="s">
        <v>380</v>
      </c>
      <c r="D14" s="99">
        <v>1</v>
      </c>
      <c r="E14" s="254">
        <v>0.136</v>
      </c>
      <c r="F14" s="257">
        <f t="shared" si="1"/>
        <v>0.136</v>
      </c>
      <c r="G14" s="261">
        <v>0.136</v>
      </c>
      <c r="H14" s="264" t="s">
        <v>405</v>
      </c>
      <c r="I14" s="263" t="s">
        <v>404</v>
      </c>
      <c r="J14" s="45" t="s">
        <v>95</v>
      </c>
    </row>
    <row r="15" spans="1:10" s="39" customFormat="1" ht="25.5" customHeight="1">
      <c r="A15" s="237"/>
      <c r="B15" s="238" t="s">
        <v>80</v>
      </c>
      <c r="C15" s="239"/>
      <c r="D15" s="240"/>
      <c r="E15" s="241"/>
      <c r="F15" s="258">
        <f>SUM(F16:F21)</f>
        <v>25.021</v>
      </c>
      <c r="G15" s="260">
        <f>SUM(G16:G21)</f>
        <v>25.021</v>
      </c>
      <c r="H15" s="242"/>
      <c r="I15" s="243"/>
      <c r="J15" s="244"/>
    </row>
    <row r="16" spans="1:10" s="39" customFormat="1" ht="25.5" customHeight="1">
      <c r="A16" s="223">
        <f aca="true" t="shared" si="2" ref="A16:A21">A15+1</f>
        <v>1</v>
      </c>
      <c r="B16" s="229" t="s">
        <v>357</v>
      </c>
      <c r="C16" s="232" t="s">
        <v>358</v>
      </c>
      <c r="D16" s="99">
        <v>1</v>
      </c>
      <c r="E16" s="254">
        <v>4.531</v>
      </c>
      <c r="F16" s="257">
        <f>D16*E16</f>
        <v>4.531</v>
      </c>
      <c r="G16" s="261">
        <v>4.531</v>
      </c>
      <c r="H16" s="35" t="s">
        <v>403</v>
      </c>
      <c r="I16" s="44" t="s">
        <v>205</v>
      </c>
      <c r="J16" s="45" t="s">
        <v>95</v>
      </c>
    </row>
    <row r="17" spans="1:10" s="39" customFormat="1" ht="25.5" customHeight="1">
      <c r="A17" s="233">
        <f t="shared" si="2"/>
        <v>2</v>
      </c>
      <c r="B17" s="116" t="s">
        <v>399</v>
      </c>
      <c r="C17" s="114" t="s">
        <v>275</v>
      </c>
      <c r="D17" s="99">
        <v>1</v>
      </c>
      <c r="E17" s="254">
        <v>10.664</v>
      </c>
      <c r="F17" s="257">
        <f>D17*E17</f>
        <v>10.664</v>
      </c>
      <c r="G17" s="261">
        <v>10.664</v>
      </c>
      <c r="H17" s="35" t="s">
        <v>403</v>
      </c>
      <c r="I17" s="44" t="s">
        <v>205</v>
      </c>
      <c r="J17" s="45" t="s">
        <v>95</v>
      </c>
    </row>
    <row r="18" spans="1:10" s="39" customFormat="1" ht="25.5" customHeight="1">
      <c r="A18" s="233">
        <f t="shared" si="2"/>
        <v>3</v>
      </c>
      <c r="B18" s="229" t="s">
        <v>400</v>
      </c>
      <c r="C18" s="114" t="s">
        <v>329</v>
      </c>
      <c r="D18" s="99">
        <v>1</v>
      </c>
      <c r="E18" s="254">
        <v>9.672</v>
      </c>
      <c r="F18" s="257">
        <f>D18*E18</f>
        <v>9.672</v>
      </c>
      <c r="G18" s="261">
        <v>9.672</v>
      </c>
      <c r="H18" s="35" t="s">
        <v>403</v>
      </c>
      <c r="I18" s="44" t="s">
        <v>207</v>
      </c>
      <c r="J18" s="45" t="s">
        <v>95</v>
      </c>
    </row>
    <row r="19" spans="1:10" s="39" customFormat="1" ht="25.5" customHeight="1">
      <c r="A19" s="233">
        <f t="shared" si="2"/>
        <v>4</v>
      </c>
      <c r="B19" s="229" t="s">
        <v>368</v>
      </c>
      <c r="C19" s="234" t="s">
        <v>369</v>
      </c>
      <c r="D19" s="99">
        <v>1</v>
      </c>
      <c r="E19" s="254">
        <v>0.05</v>
      </c>
      <c r="F19" s="257">
        <f>D19*E19</f>
        <v>0.05</v>
      </c>
      <c r="G19" s="261">
        <v>0.05</v>
      </c>
      <c r="H19" s="35" t="s">
        <v>403</v>
      </c>
      <c r="I19" s="263" t="s">
        <v>404</v>
      </c>
      <c r="J19" s="45" t="s">
        <v>401</v>
      </c>
    </row>
    <row r="20" spans="1:10" s="39" customFormat="1" ht="21" customHeight="1">
      <c r="A20" s="233">
        <f t="shared" si="2"/>
        <v>5</v>
      </c>
      <c r="B20" s="235" t="s">
        <v>370</v>
      </c>
      <c r="C20" s="234" t="s">
        <v>371</v>
      </c>
      <c r="D20" s="99">
        <v>1</v>
      </c>
      <c r="E20" s="254">
        <v>0.052</v>
      </c>
      <c r="F20" s="257">
        <f>D20*E20</f>
        <v>0.052</v>
      </c>
      <c r="G20" s="261">
        <v>0.052</v>
      </c>
      <c r="H20" s="35" t="s">
        <v>403</v>
      </c>
      <c r="I20" s="263" t="s">
        <v>404</v>
      </c>
      <c r="J20" s="45" t="s">
        <v>401</v>
      </c>
    </row>
    <row r="21" spans="1:10" s="39" customFormat="1" ht="33.75" customHeight="1">
      <c r="A21" s="233">
        <f t="shared" si="2"/>
        <v>6</v>
      </c>
      <c r="B21" s="235" t="s">
        <v>372</v>
      </c>
      <c r="C21" s="236" t="s">
        <v>373</v>
      </c>
      <c r="D21" s="99">
        <v>1</v>
      </c>
      <c r="E21" s="254">
        <v>0.052</v>
      </c>
      <c r="F21" s="257">
        <f>D21*E21</f>
        <v>0.052</v>
      </c>
      <c r="G21" s="261">
        <v>0.052</v>
      </c>
      <c r="H21" s="35" t="s">
        <v>403</v>
      </c>
      <c r="I21" s="263" t="s">
        <v>404</v>
      </c>
      <c r="J21" s="45" t="s">
        <v>401</v>
      </c>
    </row>
    <row r="22" spans="1:10" ht="30" customHeight="1" thickBot="1">
      <c r="A22" s="248"/>
      <c r="B22" s="249" t="s">
        <v>98</v>
      </c>
      <c r="C22" s="250"/>
      <c r="D22" s="248"/>
      <c r="E22" s="251"/>
      <c r="F22" s="259">
        <f>F7+F15</f>
        <v>46.724000000000004</v>
      </c>
      <c r="G22" s="262">
        <f>G7+G15</f>
        <v>46.724000000000004</v>
      </c>
      <c r="H22" s="251"/>
      <c r="I22" s="252"/>
      <c r="J22" s="253"/>
    </row>
    <row r="24" ht="12.75">
      <c r="A24" s="36"/>
    </row>
  </sheetData>
  <sheetProtection/>
  <mergeCells count="8">
    <mergeCell ref="A1:J1"/>
    <mergeCell ref="A3:A6"/>
    <mergeCell ref="B3:B6"/>
    <mergeCell ref="D3:I3"/>
    <mergeCell ref="J3:J6"/>
    <mergeCell ref="D4:F5"/>
    <mergeCell ref="G4:I5"/>
    <mergeCell ref="C3:C6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Yljankova_VV</cp:lastModifiedBy>
  <cp:lastPrinted>2020-12-14T06:25:23Z</cp:lastPrinted>
  <dcterms:created xsi:type="dcterms:W3CDTF">2004-06-16T07:44:42Z</dcterms:created>
  <dcterms:modified xsi:type="dcterms:W3CDTF">2022-12-12T06:38:49Z</dcterms:modified>
  <cp:category/>
  <cp:version/>
  <cp:contentType/>
  <cp:contentStatus/>
</cp:coreProperties>
</file>