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Прил. №2" sheetId="1" r:id="rId1"/>
    <sheet name="Прил. №3" sheetId="2" r:id="rId2"/>
    <sheet name="Прилож. №4" sheetId="3" r:id="rId3"/>
    <sheet name="Прилож. №5" sheetId="4" r:id="rId4"/>
    <sheet name="Прилож.№6" sheetId="12" r:id="rId5"/>
    <sheet name="Прилож.№7" sheetId="10" r:id="rId6"/>
    <sheet name="Прилож.№8" sheetId="7" r:id="rId7"/>
    <sheet name="Прилож.№9" sheetId="13" r:id="rId8"/>
  </sheets>
  <definedNames>
    <definedName name="_xlnm.Print_Area" localSheetId="0">'Прил. №2'!$A$1:$I$21</definedName>
    <definedName name="_xlnm.Print_Area" localSheetId="1">'Прил. №3'!$A$1:$E$12</definedName>
    <definedName name="_xlnm.Print_Area" localSheetId="2">'Прилож. №4'!$A$1:$E$19</definedName>
    <definedName name="_xlnm.Print_Area" localSheetId="3">'Прилож. №5'!$A$1:$D$37</definedName>
    <definedName name="_xlnm.Print_Area" localSheetId="4">Прилож.№6!$A$1:$D$15</definedName>
    <definedName name="_xlnm.Print_Area" localSheetId="5">Прилож.№7!$A$1:$E$20</definedName>
    <definedName name="_xlnm.Print_Area" localSheetId="6">Прилож.№8!$A$1:$K$25</definedName>
    <definedName name="_xlnm.Print_Area" localSheetId="7">Прилож.№9!$A$1:$H$25</definedName>
  </definedNames>
  <calcPr calcId="125725"/>
</workbook>
</file>

<file path=xl/calcChain.xml><?xml version="1.0" encoding="utf-8"?>
<calcChain xmlns="http://schemas.openxmlformats.org/spreadsheetml/2006/main">
  <c r="I10" i="7"/>
  <c r="I11"/>
  <c r="F10"/>
  <c r="C10"/>
  <c r="F11"/>
  <c r="C11"/>
  <c r="D33" i="4"/>
  <c r="C33"/>
  <c r="D24"/>
  <c r="C24"/>
  <c r="D20"/>
  <c r="D19" s="1"/>
  <c r="D16" s="1"/>
  <c r="D14"/>
  <c r="D12" s="1"/>
  <c r="C20"/>
  <c r="D25"/>
  <c r="D15"/>
  <c r="C31"/>
  <c r="C25"/>
  <c r="D31"/>
  <c r="C11" i="12"/>
  <c r="E10" i="10"/>
  <c r="C10"/>
  <c r="C11"/>
  <c r="E11"/>
  <c r="C19" i="4" l="1"/>
  <c r="C16" s="1"/>
  <c r="D11"/>
  <c r="G12" i="10"/>
  <c r="G11"/>
  <c r="I12" i="7" l="1"/>
  <c r="F12"/>
  <c r="C12"/>
  <c r="F12" i="13"/>
  <c r="C12"/>
  <c r="F11"/>
  <c r="C11"/>
  <c r="F10"/>
  <c r="C10"/>
  <c r="C11" i="4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оперативная информация о договорах заключенных в 2017г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оперативная информация о заявках поданных в 2017 году</t>
        </r>
      </text>
    </comment>
  </commentList>
</comments>
</file>

<file path=xl/sharedStrings.xml><?xml version="1.0" encoding="utf-8"?>
<sst xmlns="http://schemas.openxmlformats.org/spreadsheetml/2006/main" count="457" uniqueCount="163">
  <si>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</si>
  <si>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</si>
  <si>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</si>
  <si>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</si>
  <si>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</si>
  <si>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</si>
  <si>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Акционерное общество "Мурманэнергосбыт"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</si>
  <si>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</si>
  <si>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</si>
  <si>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</si>
  <si>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</si>
  <si>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</si>
  <si>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</si>
  <si>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</si>
  <si>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</si>
  <si>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</si>
  <si>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</si>
  <si>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Полное наименование</t>
  </si>
  <si>
    <t>Сокращённое наименование</t>
  </si>
  <si>
    <t>Место нахождения</t>
  </si>
  <si>
    <t>Адрес юридического лица</t>
  </si>
  <si>
    <t>ИНН</t>
  </si>
  <si>
    <t>КПП</t>
  </si>
  <si>
    <t>Ф.И.О. руководителя</t>
  </si>
  <si>
    <t>Адрес  электронной почты</t>
  </si>
  <si>
    <t>Контактный телефон</t>
  </si>
  <si>
    <t>Факс</t>
  </si>
  <si>
    <t>АО "МЭС"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</si>
  <si>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</si>
  <si>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</si>
  <si>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</si>
  <si>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</si>
  <si>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для расчёта  платы за  технологическое присоединение к  территориальным распределительным сетям на уровне напряжения ниже 35 кВ и присоединяемой мощностью менее 8900 кВт</t>
  </si>
  <si>
    <t>Приложение № 4</t>
  </si>
  <si>
    <t>№ п/п</t>
  </si>
  <si>
    <t>Объём максимальной мощности  (кВт)</t>
  </si>
  <si>
    <t>Разработка сетевой организацией  проектной документации по строительству  "последней мили"</t>
  </si>
  <si>
    <t>Выполнение сетевой организацией, мероприятий, связанных со строительством  "последней мили"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</si>
  <si>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</si>
  <si>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</si>
  <si>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</si>
  <si>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</si>
  <si>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</si>
  <si>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</si>
  <si>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</si>
  <si>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(КТП),распределительных трансформаторных  подстанций (РТП) с уровнем напряжения до 35 кВ.</t>
  </si>
  <si>
    <t>3.5.</t>
  </si>
  <si>
    <t>строительство центров питания,подстанций уровнем напряжения 35 кВ и выше (ПС).</t>
  </si>
  <si>
    <t>Проверка сетевой организацией выполнения Заявителем ТУ.</t>
  </si>
  <si>
    <t xml:space="preserve">Участие в осмотре должностным лицом Ростехнадзора присоединяемых Устройств Заявителя  </t>
  </si>
  <si>
    <t>Фактические действия по присоединению и обеспечению работы энергопринимающих Устройств в электрической сети.</t>
  </si>
  <si>
    <t>Подготовка и выдача сетевой организацией технических условий  заявителю (ТУ).</t>
  </si>
  <si>
    <t>Расходы  по  выполнению  мероприятий по технологическому  присоединению, всего</t>
  </si>
  <si>
    <t>1.1.</t>
  </si>
  <si>
    <t>Вспомогательные  материалы</t>
  </si>
  <si>
    <t>1.2.</t>
  </si>
  <si>
    <t>Энергия  на хозяйственные нужды</t>
  </si>
  <si>
    <t>1.3.</t>
  </si>
  <si>
    <t>Оплата труда  ППП</t>
  </si>
  <si>
    <t>1.4.</t>
  </si>
  <si>
    <t>Отчисления  на страховые  взносы</t>
  </si>
  <si>
    <t>1.5.</t>
  </si>
  <si>
    <t>Прочие  расходы, всего  в  том  числе:</t>
  </si>
  <si>
    <t>1.5.1.</t>
  </si>
  <si>
    <t>работы  и услуги  производственного характера</t>
  </si>
  <si>
    <t>1.5.2.</t>
  </si>
  <si>
    <t>налоги  и  сборы, уменьшающие налогооблагаемую базу на  прибыль организаций</t>
  </si>
  <si>
    <t>1.5.3.</t>
  </si>
  <si>
    <t>работы  и услуги непроизводственного характера, в том числе:</t>
  </si>
  <si>
    <t>1.5.3.1.</t>
  </si>
  <si>
    <t>услуги  связи</t>
  </si>
  <si>
    <t>1.5.3.2.</t>
  </si>
  <si>
    <t>расходы  на охрану  и пожарную безопасность</t>
  </si>
  <si>
    <t>1.5.3.3.</t>
  </si>
  <si>
    <t>расходы на информационное обслуживание, консультационные  и  юридические услуги</t>
  </si>
  <si>
    <t>1.5.3.4.</t>
  </si>
  <si>
    <t>плата за  аренду  имущества</t>
  </si>
  <si>
    <t>1.5.3.5.</t>
  </si>
  <si>
    <t>другие  прочие  расходы, связанные  с производством  и реализацией</t>
  </si>
  <si>
    <t>1.6.</t>
  </si>
  <si>
    <t>Внереализационные  расходы, всего</t>
  </si>
  <si>
    <t>1.6.1.</t>
  </si>
  <si>
    <t>расходы услуги банков,всего</t>
  </si>
  <si>
    <t>1.6.2.</t>
  </si>
  <si>
    <t>%% пользования  кредитом</t>
  </si>
  <si>
    <t>1.6.3.</t>
  </si>
  <si>
    <t>налог на прибыль</t>
  </si>
  <si>
    <t>1.6.4.</t>
  </si>
  <si>
    <t>Резерв  по сомнительным долгам</t>
  </si>
  <si>
    <t>1.6.5.</t>
  </si>
  <si>
    <t>денежные  выплаты социального характера ( по Коллективному договору)</t>
  </si>
  <si>
    <t>Расходы 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электроэнергетики.</t>
  </si>
  <si>
    <t>Приложение № 5</t>
  </si>
  <si>
    <t>Р А С Ч Ё Т</t>
  </si>
  <si>
    <t>Показатели</t>
  </si>
  <si>
    <t>Приложение № 8</t>
  </si>
  <si>
    <t>ИНФОРМАЦИЯ</t>
  </si>
  <si>
    <t>Категория заявителей</t>
  </si>
  <si>
    <t>Количество договоров (штук)</t>
  </si>
  <si>
    <t>Максимальная мощность (кВт)</t>
  </si>
  <si>
    <t>0,4 кВ</t>
  </si>
  <si>
    <t>1 - 20 кВ</t>
  </si>
  <si>
    <t>35 кВ и выше</t>
  </si>
  <si>
    <t>До 15 кВт - всего</t>
  </si>
  <si>
    <t>От 15 до 150 кВт - всего</t>
  </si>
  <si>
    <t>От 150 до 670 кВт - всего</t>
  </si>
  <si>
    <t>в том числе по индивидуальному проекту</t>
  </si>
  <si>
    <t>От 670кВт до 8900 кВт - всего</t>
  </si>
  <si>
    <t>От 8900 кВт - всего</t>
  </si>
  <si>
    <t>Объекты генерации</t>
  </si>
  <si>
    <t>Приложение № 7</t>
  </si>
  <si>
    <t>ФАКТИЧЕСКИЕ СРЕДНИЕ ДАННЫЕ</t>
  </si>
  <si>
    <t>о длине линий электропередачи и об объёмах максимальной мощности построенных объектов за  3 предыдущих года  по каждому  мероприятию</t>
  </si>
  <si>
    <t>Наименование мероприятий</t>
  </si>
  <si>
    <t>Длина воздушных и кабельных линий электропередачи на уровне напряжения, фактически построенных за 3 года (км)</t>
  </si>
  <si>
    <t>Объём максимальной мощности, присоединённой путём  строительства воздушных линий или кабельных линий за 3  последние года ( кВт)</t>
  </si>
  <si>
    <t>Строительство кабельных линий электропередачи</t>
  </si>
  <si>
    <t>35 кВ</t>
  </si>
  <si>
    <t>Строительство воздушных линий электропередачи:</t>
  </si>
  <si>
    <t>Приложение №  6</t>
  </si>
  <si>
    <t>о присоединённых объёмах максимальной мощности за 3 предыдущих года по каждому  мероприятию</t>
  </si>
  <si>
    <t>Строительство  пунктов секционирования (распределительных пунктов)</t>
  </si>
  <si>
    <t>Строительство  комплектных трансформаторных подстанций  и распределительных  трансформаторных подстанций с уровнем напряжения до 35 кВ</t>
  </si>
  <si>
    <t>Строительство центров питания  и подстанций уровнем напряжения 35 кВ и выше</t>
  </si>
  <si>
    <t>-</t>
  </si>
  <si>
    <t>Объём  мощности, введённой  в основные фонды за                                  3  предыдущих года (кВт)</t>
  </si>
  <si>
    <t>Филиппов Александр Юрьевич</t>
  </si>
  <si>
    <t>519 090 71 39</t>
  </si>
  <si>
    <t>8(8152)68-63-26/43-90-13</t>
  </si>
  <si>
    <t>info@mures.ru</t>
  </si>
  <si>
    <t>Приложение № 9</t>
  </si>
  <si>
    <t>Количество заявок (штук)</t>
  </si>
  <si>
    <t>Исполнитель</t>
  </si>
  <si>
    <t>В.В.Ульянкова</t>
  </si>
  <si>
    <t>Расходы на строительство воздушных  и кабельных линий электропередачи на  уровне напряжения, фактически построенных за 3 последние  3 года (тыс. руб)</t>
  </si>
  <si>
    <t>Фактические расходы на строительство подстанций за                   3 предыдущих года ( тыс. руб) (без НДС)</t>
  </si>
  <si>
    <t xml:space="preserve">осуществляемые при технологическом присоединении </t>
  </si>
  <si>
    <t>Выпадающие  доходы  (экономия  средств)</t>
  </si>
  <si>
    <t>183034,г.Мурманск, ул.Свердлова, д.39, корп.1</t>
  </si>
  <si>
    <t>на 2018 год</t>
  </si>
  <si>
    <t>.</t>
  </si>
  <si>
    <t>В соответствии со статьей  23.2 Федерального закона от 26.03.2003 № 35-ФЗ "Об электроэнергетике" в редакции  от 25.12.2015 года  внесены   следующие  изменения:</t>
  </si>
  <si>
    <t>"Стандартизированные тарифные ставки, определяющие величину платы за технологическое присоединение к электрическим сетям территориальных сетевых организаций, рассчитываются и устанавливаются органами исполнительной власти субъектов Российской Федерации в области государственного регулирования тарифов едиными для всех территориальных сетевых организаций на территории субъектов Российской Федерации, в часности с использованием метода аналогов..."</t>
  </si>
  <si>
    <t xml:space="preserve">Плановые показатели                          на  2018 год </t>
  </si>
  <si>
    <t>Ожидаемые данные  за  2017 год</t>
  </si>
  <si>
    <t>( тыс. руб.)</t>
  </si>
  <si>
    <t>информация  актуальна  на   01.10.2017</t>
  </si>
  <si>
    <r>
      <t>об  осуществлении технологического  присоединения  по  договорам,</t>
    </r>
    <r>
      <rPr>
        <b/>
        <sz val="12"/>
        <color theme="1"/>
        <rFont val="Times New Roman"/>
        <family val="1"/>
        <charset val="204"/>
      </rPr>
      <t xml:space="preserve"> заключенным  за  текущий год  ( 9 месяцев 2017 год ) </t>
    </r>
  </si>
  <si>
    <r>
      <t xml:space="preserve">о  поданных заявках на технологическое  присоединение </t>
    </r>
    <r>
      <rPr>
        <b/>
        <sz val="12"/>
        <color theme="1"/>
        <rFont val="Times New Roman"/>
        <family val="1"/>
        <charset val="204"/>
      </rPr>
      <t>за  текущий год  ( 9  месяцев 2017г)</t>
    </r>
  </si>
  <si>
    <t>в том числе льготная категория (*)</t>
  </si>
  <si>
    <t>в том числе льготная категория (**)</t>
  </si>
  <si>
    <t>(*)</t>
  </si>
  <si>
    <t>(**)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</si>
  <si>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</si>
  <si>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 присоединения по одному источнику электроснабжения энергопринимающих устройств максимальной мощностью свыше 15 и до 150 кВт включительно ( с учётом ранее присоединённоых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</si>
  <si>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Стоимость договоров (с НДС)  (тыс. руб)</t>
  </si>
  <si>
    <t>расчёт среднего значения</t>
  </si>
  <si>
    <t xml:space="preserve">Ставки для расчёта платы по каждому мероприятию (руб/кВт) без учёта НДС (***)                   </t>
  </si>
  <si>
    <t>(***) В соответствии со статьей  23.2 Федерального закона от 26.03.2003 № 35-ФЗ "Об электроэнергетике" в редакции  от 25.12.2015 года  внесены   следующие  изменения:</t>
  </si>
  <si>
    <t xml:space="preserve">Распределение необходимой валовой выручки (рублей) (***) </t>
  </si>
  <si>
    <t>необходимой валовой выручки сетевой организации на технологическое присоединения</t>
  </si>
  <si>
    <t>РАСХОДЫ  НА  МЕРОПРИЯТИЯ (***)</t>
  </si>
  <si>
    <t xml:space="preserve">Необходимая валовая выручка 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</si>
</sst>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"/>
    <numFmt numFmtId="167" formatCode="#,##0.0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3FA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0" borderId="0" xfId="0" applyFont="1" applyAlignment="1">
      <alignment horizontal="left" indent="15"/>
    </xf>
    <xf numFmtId="0" fontId="4" fillId="0" borderId="0" xfId="0" applyFont="1"/>
    <xf numFmtId="0" fontId="5" fillId="0" borderId="0" xfId="0" applyFont="1" applyAlignment="1">
      <alignment horizontal="left" indent="7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Alignment="1"/>
    <xf numFmtId="166" fontId="0" fillId="0" borderId="0" xfId="0" applyNumberFormat="1"/>
    <xf numFmtId="164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3"/>
    </xf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7" fillId="0" borderId="0" xfId="0" applyFont="1"/>
    <xf numFmtId="0" fontId="15" fillId="3" borderId="0" xfId="0" applyFont="1" applyFill="1"/>
    <xf numFmtId="0" fontId="0" fillId="3" borderId="0" xfId="0" applyFill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/>
    <xf numFmtId="165" fontId="1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4" fillId="0" borderId="1" xfId="0" applyFont="1" applyBorder="1" applyAlignment="1">
      <alignment horizontal="left" vertical="center" wrapText="1" indent="4"/>
    </xf>
    <xf numFmtId="0" fontId="14" fillId="0" borderId="1" xfId="0" applyFont="1" applyFill="1" applyBorder="1" applyAlignment="1">
      <alignment horizontal="left" vertical="center" wrapText="1" indent="3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1" fontId="1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0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1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indent="15"/>
    </xf>
    <xf numFmtId="0" fontId="14" fillId="0" borderId="1" xfId="0" applyFont="1" applyBorder="1"/>
    <xf numFmtId="0" fontId="20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165" fontId="27" fillId="0" borderId="0" xfId="0" applyNumberFormat="1" applyFont="1"/>
    <xf numFmtId="2" fontId="18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 wrapText="1"/>
    </xf>
    <xf numFmtId="165" fontId="18" fillId="2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14" fillId="0" borderId="8" xfId="0" applyNumberFormat="1" applyFont="1" applyBorder="1"/>
    <xf numFmtId="0" fontId="1" fillId="0" borderId="8" xfId="0" applyFont="1" applyBorder="1"/>
    <xf numFmtId="0" fontId="1" fillId="0" borderId="9" xfId="0" applyFont="1" applyFill="1" applyBorder="1" applyAlignment="1">
      <alignment vertical="center" wrapText="1"/>
    </xf>
    <xf numFmtId="0" fontId="1" fillId="0" borderId="0" xfId="0" applyFont="1" applyBorder="1"/>
    <xf numFmtId="165" fontId="18" fillId="2" borderId="8" xfId="0" applyNumberFormat="1" applyFont="1" applyFill="1" applyBorder="1" applyAlignment="1">
      <alignment vertical="center" wrapText="1"/>
    </xf>
    <xf numFmtId="165" fontId="14" fillId="0" borderId="0" xfId="0" applyNumberFormat="1" applyFont="1" applyBorder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3" fontId="21" fillId="0" borderId="2" xfId="0" applyNumberFormat="1" applyFont="1" applyBorder="1" applyAlignment="1">
      <alignment horizontal="center"/>
    </xf>
    <xf numFmtId="0" fontId="22" fillId="0" borderId="2" xfId="2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4" fillId="0" borderId="7" xfId="0" applyFont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3">
    <cellStyle name="Гиперссылка" xfId="2" builtinId="8"/>
    <cellStyle name="Обычный" xfId="0" builtinId="0"/>
    <cellStyle name="Обычный 14" xfId="1"/>
  </cellStyles>
  <dxfs count="0"/>
  <tableStyles count="0" defaultTableStyle="TableStyleMedium9" defaultPivotStyle="PivotStyleLight16"/>
  <colors>
    <mruColors>
      <color rgb="FFFFF3FA"/>
      <color rgb="FFFFF3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ur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6"/>
  <sheetViews>
    <sheetView topLeftCell="A12" workbookViewId="0">
      <selection activeCell="A13" sqref="A13"/>
    </sheetView>
  </sheetViews>
  <sheetFormatPr defaultRowHeight="15"/>
  <cols>
    <col min="1" max="1" width="4" customWidth="1"/>
    <col min="4" max="4" width="25.7109375" customWidth="1"/>
    <col min="9" max="9" width="18" customWidth="1"/>
  </cols>
  <sheetData>
    <row r="1" spans="1:9" ht="18.75" customHeight="1">
      <c r="A1" s="58"/>
      <c r="B1" s="59"/>
      <c r="C1" s="59"/>
      <c r="D1" s="59"/>
      <c r="E1" s="110" t="s">
        <v>0</v>
      </c>
      <c r="F1" s="110"/>
      <c r="G1" s="110"/>
      <c r="H1" s="110"/>
      <c r="I1" s="110"/>
    </row>
    <row r="2" spans="1:9" ht="36.75" customHeight="1">
      <c r="A2" s="60"/>
      <c r="B2" s="60"/>
      <c r="C2" s="60"/>
      <c r="D2" s="60"/>
      <c r="E2" s="111" t="s">
        <v>1</v>
      </c>
      <c r="F2" s="111"/>
      <c r="G2" s="111"/>
      <c r="H2" s="111"/>
      <c r="I2" s="111"/>
    </row>
    <row r="3" spans="1:9" ht="12.75" customHeight="1">
      <c r="A3" s="31"/>
      <c r="B3" s="31"/>
      <c r="C3" s="31"/>
      <c r="D3" s="31"/>
      <c r="E3" s="57" t="s">
        <v>2</v>
      </c>
      <c r="F3" s="57"/>
      <c r="G3" s="57"/>
      <c r="H3" s="63"/>
      <c r="I3" s="63"/>
    </row>
    <row r="4" spans="1:9" ht="50.25" customHeight="1">
      <c r="A4" s="61"/>
      <c r="B4" s="59"/>
      <c r="C4" s="59"/>
      <c r="D4" s="59"/>
      <c r="E4" s="59"/>
      <c r="F4" s="59"/>
      <c r="G4" s="59"/>
      <c r="H4" s="59"/>
      <c r="I4" s="59"/>
    </row>
    <row r="5" spans="1:9" ht="15.75">
      <c r="A5" s="112" t="s">
        <v>3</v>
      </c>
      <c r="B5" s="112"/>
      <c r="C5" s="112"/>
      <c r="D5" s="112"/>
      <c r="E5" s="112"/>
      <c r="F5" s="112"/>
      <c r="G5" s="112"/>
      <c r="H5" s="112"/>
      <c r="I5" s="112"/>
    </row>
    <row r="6" spans="1:9" ht="15.75">
      <c r="A6" s="113" t="s">
        <v>4</v>
      </c>
      <c r="B6" s="113"/>
      <c r="C6" s="113"/>
      <c r="D6" s="113"/>
      <c r="E6" s="113"/>
      <c r="F6" s="113"/>
      <c r="G6" s="113"/>
      <c r="H6" s="113"/>
      <c r="I6" s="113"/>
    </row>
    <row r="7" spans="1:9" ht="25.5" customHeight="1">
      <c r="A7" s="114" t="s">
        <v>6</v>
      </c>
      <c r="B7" s="114"/>
      <c r="C7" s="114"/>
      <c r="D7" s="114"/>
      <c r="E7" s="114"/>
      <c r="F7" s="114"/>
      <c r="G7" s="114"/>
      <c r="H7" s="114"/>
      <c r="I7" s="114"/>
    </row>
    <row r="8" spans="1:9" ht="23.25" customHeight="1">
      <c r="A8" s="115" t="s">
        <v>5</v>
      </c>
      <c r="B8" s="115"/>
      <c r="C8" s="115"/>
      <c r="D8" s="115"/>
      <c r="E8" s="115"/>
      <c r="F8" s="115"/>
      <c r="G8" s="115"/>
      <c r="H8" s="115"/>
      <c r="I8" s="115"/>
    </row>
    <row r="9" spans="1:9" ht="15.75">
      <c r="A9" s="113"/>
      <c r="B9" s="113"/>
      <c r="C9" s="113"/>
      <c r="D9" s="113"/>
      <c r="E9" s="113"/>
      <c r="F9" s="113"/>
      <c r="G9" s="113"/>
      <c r="H9" s="113"/>
      <c r="I9" s="113"/>
    </row>
    <row r="10" spans="1:9" ht="39.950000000000003" customHeight="1">
      <c r="A10" s="62" t="s">
        <v>7</v>
      </c>
      <c r="B10" s="105" t="s">
        <v>17</v>
      </c>
      <c r="C10" s="106"/>
      <c r="D10" s="107"/>
      <c r="E10" s="102" t="s">
        <v>6</v>
      </c>
      <c r="F10" s="103"/>
      <c r="G10" s="103"/>
      <c r="H10" s="103"/>
      <c r="I10" s="104"/>
    </row>
    <row r="11" spans="1:9" ht="39.950000000000003" customHeight="1">
      <c r="A11" s="62" t="s">
        <v>8</v>
      </c>
      <c r="B11" s="105" t="s">
        <v>18</v>
      </c>
      <c r="C11" s="106"/>
      <c r="D11" s="107"/>
      <c r="E11" s="102" t="s">
        <v>27</v>
      </c>
      <c r="F11" s="103"/>
      <c r="G11" s="103"/>
      <c r="H11" s="103"/>
      <c r="I11" s="104"/>
    </row>
    <row r="12" spans="1:9" ht="39.950000000000003" customHeight="1">
      <c r="A12" s="62" t="s">
        <v>9</v>
      </c>
      <c r="B12" s="105" t="s">
        <v>19</v>
      </c>
      <c r="C12" s="106"/>
      <c r="D12" s="107"/>
      <c r="E12" s="102" t="s">
        <v>138</v>
      </c>
      <c r="F12" s="103"/>
      <c r="G12" s="103"/>
      <c r="H12" s="103"/>
      <c r="I12" s="104"/>
    </row>
    <row r="13" spans="1:9" ht="39.950000000000003" customHeight="1">
      <c r="A13" s="62" t="s">
        <v>10</v>
      </c>
      <c r="B13" s="105" t="s">
        <v>20</v>
      </c>
      <c r="C13" s="106"/>
      <c r="D13" s="107"/>
      <c r="E13" s="102" t="s">
        <v>138</v>
      </c>
      <c r="F13" s="103"/>
      <c r="G13" s="103"/>
      <c r="H13" s="103"/>
      <c r="I13" s="104"/>
    </row>
    <row r="14" spans="1:9" ht="39.950000000000003" customHeight="1">
      <c r="A14" s="62" t="s">
        <v>11</v>
      </c>
      <c r="B14" s="105" t="s">
        <v>21</v>
      </c>
      <c r="C14" s="106"/>
      <c r="D14" s="107"/>
      <c r="E14" s="102" t="s">
        <v>127</v>
      </c>
      <c r="F14" s="103"/>
      <c r="G14" s="103"/>
      <c r="H14" s="103"/>
      <c r="I14" s="104"/>
    </row>
    <row r="15" spans="1:9" ht="39.950000000000003" customHeight="1">
      <c r="A15" s="62" t="s">
        <v>12</v>
      </c>
      <c r="B15" s="105" t="s">
        <v>22</v>
      </c>
      <c r="C15" s="106"/>
      <c r="D15" s="107"/>
      <c r="E15" s="108">
        <v>519950001</v>
      </c>
      <c r="F15" s="103"/>
      <c r="G15" s="103"/>
      <c r="H15" s="103"/>
      <c r="I15" s="104"/>
    </row>
    <row r="16" spans="1:9" ht="39.950000000000003" customHeight="1">
      <c r="A16" s="62" t="s">
        <v>13</v>
      </c>
      <c r="B16" s="105" t="s">
        <v>23</v>
      </c>
      <c r="C16" s="106"/>
      <c r="D16" s="107"/>
      <c r="E16" s="102" t="s">
        <v>126</v>
      </c>
      <c r="F16" s="103"/>
      <c r="G16" s="103"/>
      <c r="H16" s="103"/>
      <c r="I16" s="104"/>
    </row>
    <row r="17" spans="1:9" ht="39.950000000000003" customHeight="1">
      <c r="A17" s="62" t="s">
        <v>14</v>
      </c>
      <c r="B17" s="105" t="s">
        <v>24</v>
      </c>
      <c r="C17" s="106"/>
      <c r="D17" s="107"/>
      <c r="E17" s="109" t="s">
        <v>129</v>
      </c>
      <c r="F17" s="103"/>
      <c r="G17" s="103"/>
      <c r="H17" s="103"/>
      <c r="I17" s="104"/>
    </row>
    <row r="18" spans="1:9" ht="39.950000000000003" customHeight="1">
      <c r="A18" s="62" t="s">
        <v>15</v>
      </c>
      <c r="B18" s="105" t="s">
        <v>25</v>
      </c>
      <c r="C18" s="106"/>
      <c r="D18" s="107"/>
      <c r="E18" s="102" t="s">
        <v>128</v>
      </c>
      <c r="F18" s="103"/>
      <c r="G18" s="103"/>
      <c r="H18" s="103"/>
      <c r="I18" s="104"/>
    </row>
    <row r="19" spans="1:9" ht="43.5" customHeight="1">
      <c r="A19" s="62" t="s">
        <v>16</v>
      </c>
      <c r="B19" s="105" t="s">
        <v>26</v>
      </c>
      <c r="C19" s="106"/>
      <c r="D19" s="107"/>
      <c r="E19" s="102" t="s">
        <v>128</v>
      </c>
      <c r="F19" s="103"/>
      <c r="G19" s="103"/>
      <c r="H19" s="103"/>
      <c r="I19" s="104"/>
    </row>
    <row r="20" spans="1:9" ht="15.75">
      <c r="A20" s="19"/>
      <c r="B20" s="59"/>
      <c r="C20" s="59"/>
      <c r="D20" s="59"/>
      <c r="E20" s="59"/>
      <c r="F20" s="59"/>
      <c r="G20" s="59"/>
      <c r="H20" s="59"/>
      <c r="I20" s="59"/>
    </row>
    <row r="21" spans="1:9" ht="15.75">
      <c r="A21" s="19"/>
      <c r="B21" s="59"/>
      <c r="C21" s="59"/>
      <c r="D21" s="59"/>
      <c r="E21" s="59"/>
      <c r="F21" s="59"/>
      <c r="G21" s="59"/>
      <c r="H21" s="59"/>
      <c r="I21" s="59"/>
    </row>
    <row r="22" spans="1:9">
      <c r="A22" s="1"/>
    </row>
    <row r="23" spans="1:9" ht="16.5">
      <c r="A23" s="2"/>
    </row>
    <row r="24" spans="1:9">
      <c r="A24" s="1"/>
    </row>
    <row r="25" spans="1:9" ht="16.5">
      <c r="A25" s="2"/>
    </row>
    <row r="26" spans="1:9">
      <c r="A26" s="3"/>
    </row>
  </sheetData>
  <mergeCells count="27">
    <mergeCell ref="E1:I1"/>
    <mergeCell ref="E2:I2"/>
    <mergeCell ref="A5:I5"/>
    <mergeCell ref="A6:I6"/>
    <mergeCell ref="B18:D18"/>
    <mergeCell ref="A7:I7"/>
    <mergeCell ref="A8:I8"/>
    <mergeCell ref="A9:I9"/>
    <mergeCell ref="B10:D10"/>
    <mergeCell ref="B11:D11"/>
    <mergeCell ref="B12:D12"/>
    <mergeCell ref="E19:I19"/>
    <mergeCell ref="B19:D1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B13:D13"/>
    <mergeCell ref="B14:D14"/>
    <mergeCell ref="B15:D15"/>
    <mergeCell ref="B16:D16"/>
    <mergeCell ref="B17:D17"/>
  </mergeCells>
  <hyperlinks>
    <hyperlink ref="E17" r:id="rId1"/>
  </hyperlinks>
  <pageMargins left="1.1023622047244095" right="0.31496062992125984" top="0.74803149606299213" bottom="0.74803149606299213" header="0.31496062992125984" footer="0.31496062992125984"/>
  <pageSetup paperSize="9" scale="84" fitToHeight="0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T33"/>
  <sheetViews>
    <sheetView topLeftCell="A8" workbookViewId="0">
      <selection activeCell="A14" sqref="A14:B15"/>
    </sheetView>
  </sheetViews>
  <sheetFormatPr defaultRowHeight="15"/>
  <cols>
    <col min="1" max="1" width="71.5703125" style="9" customWidth="1"/>
    <col min="2" max="16384" width="9.140625" style="9"/>
  </cols>
  <sheetData>
    <row r="1" spans="1:98" s="7" customFormat="1" ht="15.75">
      <c r="A1" s="66"/>
      <c r="B1" s="66" t="s">
        <v>28</v>
      </c>
      <c r="C1" s="66"/>
      <c r="D1" s="66"/>
      <c r="E1" s="66"/>
    </row>
    <row r="2" spans="1:98" s="7" customFormat="1" ht="72.75" customHeight="1">
      <c r="A2" s="66"/>
      <c r="B2" s="116" t="s">
        <v>1</v>
      </c>
      <c r="C2" s="116"/>
      <c r="D2" s="116"/>
      <c r="E2" s="11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98" s="8" customFormat="1" ht="15.75">
      <c r="A3" s="66"/>
      <c r="B3" s="66" t="s">
        <v>29</v>
      </c>
      <c r="C3" s="66"/>
      <c r="D3" s="66"/>
      <c r="E3" s="66"/>
    </row>
    <row r="4" spans="1:98" s="8" customFormat="1" ht="15.75">
      <c r="A4" s="66"/>
      <c r="B4" s="66" t="s">
        <v>30</v>
      </c>
      <c r="C4" s="66"/>
      <c r="D4" s="66"/>
      <c r="E4" s="66"/>
    </row>
    <row r="5" spans="1:98" s="7" customFormat="1" ht="15.75">
      <c r="A5" s="66"/>
      <c r="B5" s="66"/>
      <c r="C5" s="66"/>
      <c r="D5" s="66"/>
      <c r="E5" s="66"/>
    </row>
    <row r="6" spans="1:98" ht="15.75">
      <c r="A6" s="66"/>
      <c r="B6" s="66"/>
      <c r="C6" s="66"/>
      <c r="D6" s="66"/>
      <c r="E6" s="66"/>
    </row>
    <row r="7" spans="1:98" ht="15.75">
      <c r="A7" s="118" t="s">
        <v>31</v>
      </c>
      <c r="B7" s="118"/>
      <c r="C7" s="118"/>
      <c r="D7" s="118"/>
      <c r="E7" s="118"/>
    </row>
    <row r="8" spans="1:98" ht="61.5" customHeight="1">
      <c r="A8" s="119" t="s">
        <v>32</v>
      </c>
      <c r="B8" s="119"/>
      <c r="C8" s="119"/>
      <c r="D8" s="119"/>
      <c r="E8" s="119"/>
    </row>
    <row r="9" spans="1:98" ht="15.75">
      <c r="A9" s="120" t="s">
        <v>139</v>
      </c>
      <c r="B9" s="120"/>
      <c r="C9" s="120"/>
      <c r="D9" s="120"/>
      <c r="E9" s="120"/>
    </row>
    <row r="10" spans="1:98" ht="14.25" customHeight="1">
      <c r="A10" s="64"/>
      <c r="B10" s="65"/>
      <c r="C10" s="65"/>
      <c r="D10" s="65"/>
      <c r="E10" s="6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</row>
    <row r="11" spans="1:98" s="56" customFormat="1" ht="36.75" customHeight="1">
      <c r="A11" s="121" t="s">
        <v>141</v>
      </c>
      <c r="B11" s="121"/>
      <c r="C11" s="121"/>
      <c r="D11" s="121"/>
      <c r="E11" s="121"/>
    </row>
    <row r="12" spans="1:98" s="56" customFormat="1" ht="93.75" customHeight="1">
      <c r="A12" s="117" t="s">
        <v>142</v>
      </c>
      <c r="B12" s="117"/>
      <c r="C12" s="117"/>
      <c r="D12" s="117"/>
      <c r="E12" s="117"/>
    </row>
    <row r="14" spans="1:98">
      <c r="A14" s="43" t="s">
        <v>132</v>
      </c>
      <c r="B14" s="43"/>
    </row>
    <row r="15" spans="1:98">
      <c r="A15" s="122" t="s">
        <v>133</v>
      </c>
      <c r="B15" s="122"/>
    </row>
    <row r="33" spans="1:1">
      <c r="A33" s="9" t="s">
        <v>140</v>
      </c>
    </row>
  </sheetData>
  <mergeCells count="7">
    <mergeCell ref="A15:B15"/>
    <mergeCell ref="B2:E2"/>
    <mergeCell ref="A12:E12"/>
    <mergeCell ref="A7:E7"/>
    <mergeCell ref="A8:E8"/>
    <mergeCell ref="A9:E9"/>
    <mergeCell ref="A11:E11"/>
  </mergeCells>
  <pageMargins left="0.7" right="0.7" top="0.75" bottom="0.75" header="0.3" footer="0.3"/>
  <pageSetup paperSize="9" scale="77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5"/>
  <sheetViews>
    <sheetView topLeftCell="A19" workbookViewId="0">
      <selection activeCell="B33" sqref="B33"/>
    </sheetView>
  </sheetViews>
  <sheetFormatPr defaultRowHeight="15"/>
  <cols>
    <col min="1" max="1" width="4.85546875" customWidth="1"/>
    <col min="2" max="2" width="68.42578125" customWidth="1"/>
    <col min="3" max="3" width="20.42578125" customWidth="1"/>
    <col min="4" max="4" width="16.7109375" customWidth="1"/>
    <col min="5" max="5" width="17.140625" customWidth="1"/>
  </cols>
  <sheetData>
    <row r="1" spans="1:9" ht="15.75">
      <c r="A1" s="19"/>
      <c r="B1" s="19"/>
      <c r="C1" s="84"/>
      <c r="D1" s="84" t="s">
        <v>33</v>
      </c>
      <c r="E1" s="84"/>
      <c r="F1" s="13"/>
      <c r="G1" s="13"/>
      <c r="H1" s="13"/>
      <c r="I1" s="13"/>
    </row>
    <row r="2" spans="1:9" ht="28.5" customHeight="1">
      <c r="A2" s="19"/>
      <c r="B2" s="19"/>
      <c r="C2" s="79"/>
      <c r="D2" s="123" t="s">
        <v>1</v>
      </c>
      <c r="E2" s="123"/>
      <c r="F2" s="14"/>
      <c r="G2" s="14"/>
      <c r="H2" s="14"/>
      <c r="I2" s="14"/>
    </row>
    <row r="3" spans="1:9" ht="27.75" customHeight="1">
      <c r="A3" s="19"/>
      <c r="B3" s="19"/>
      <c r="C3" s="13"/>
      <c r="D3" s="123" t="s">
        <v>2</v>
      </c>
      <c r="E3" s="123"/>
      <c r="F3" s="5"/>
      <c r="G3" s="5"/>
      <c r="H3" s="6"/>
      <c r="I3" s="6"/>
    </row>
    <row r="4" spans="1:9" ht="15.75">
      <c r="A4" s="19"/>
      <c r="B4" s="19"/>
      <c r="C4" s="19"/>
      <c r="D4" s="19"/>
      <c r="E4" s="19"/>
    </row>
    <row r="5" spans="1:9" ht="15.75">
      <c r="A5" s="112" t="s">
        <v>161</v>
      </c>
      <c r="B5" s="112"/>
      <c r="C5" s="112"/>
      <c r="D5" s="112"/>
      <c r="E5" s="112"/>
    </row>
    <row r="6" spans="1:9" ht="26.25" customHeight="1">
      <c r="A6" s="113" t="s">
        <v>136</v>
      </c>
      <c r="B6" s="113"/>
      <c r="C6" s="113"/>
      <c r="D6" s="113"/>
      <c r="E6" s="113"/>
    </row>
    <row r="7" spans="1:9" ht="15.75">
      <c r="A7" s="19"/>
      <c r="B7" s="19"/>
      <c r="C7" s="19"/>
      <c r="D7" s="19"/>
      <c r="E7" s="19"/>
    </row>
    <row r="8" spans="1:9" ht="107.25" customHeight="1">
      <c r="A8" s="49"/>
      <c r="B8" s="50"/>
      <c r="C8" s="51" t="s">
        <v>159</v>
      </c>
      <c r="D8" s="52" t="s">
        <v>35</v>
      </c>
      <c r="E8" s="53" t="s">
        <v>157</v>
      </c>
    </row>
    <row r="9" spans="1:9" ht="45" customHeight="1">
      <c r="A9" s="11" t="s">
        <v>7</v>
      </c>
      <c r="B9" s="12" t="s">
        <v>51</v>
      </c>
      <c r="C9" s="54" t="s">
        <v>124</v>
      </c>
      <c r="D9" s="54" t="s">
        <v>124</v>
      </c>
      <c r="E9" s="54" t="s">
        <v>124</v>
      </c>
    </row>
    <row r="10" spans="1:9" ht="45" customHeight="1">
      <c r="A10" s="11" t="s">
        <v>8</v>
      </c>
      <c r="B10" s="12" t="s">
        <v>36</v>
      </c>
      <c r="C10" s="54" t="s">
        <v>124</v>
      </c>
      <c r="D10" s="54" t="s">
        <v>124</v>
      </c>
      <c r="E10" s="54" t="s">
        <v>124</v>
      </c>
    </row>
    <row r="11" spans="1:9" ht="45" customHeight="1">
      <c r="A11" s="11" t="s">
        <v>9</v>
      </c>
      <c r="B11" s="12" t="s">
        <v>37</v>
      </c>
      <c r="C11" s="54" t="s">
        <v>124</v>
      </c>
      <c r="D11" s="54" t="s">
        <v>124</v>
      </c>
      <c r="E11" s="54" t="s">
        <v>124</v>
      </c>
    </row>
    <row r="12" spans="1:9" ht="45" customHeight="1">
      <c r="A12" s="11" t="s">
        <v>38</v>
      </c>
      <c r="B12" s="12" t="s">
        <v>39</v>
      </c>
      <c r="C12" s="54" t="s">
        <v>124</v>
      </c>
      <c r="D12" s="54" t="s">
        <v>124</v>
      </c>
      <c r="E12" s="54" t="s">
        <v>124</v>
      </c>
    </row>
    <row r="13" spans="1:9" ht="45" customHeight="1">
      <c r="A13" s="11" t="s">
        <v>40</v>
      </c>
      <c r="B13" s="12" t="s">
        <v>41</v>
      </c>
      <c r="C13" s="54" t="s">
        <v>124</v>
      </c>
      <c r="D13" s="54" t="s">
        <v>124</v>
      </c>
      <c r="E13" s="54" t="s">
        <v>124</v>
      </c>
    </row>
    <row r="14" spans="1:9" ht="45" customHeight="1">
      <c r="A14" s="11" t="s">
        <v>42</v>
      </c>
      <c r="B14" s="12" t="s">
        <v>43</v>
      </c>
      <c r="C14" s="54" t="s">
        <v>124</v>
      </c>
      <c r="D14" s="54" t="s">
        <v>124</v>
      </c>
      <c r="E14" s="54" t="s">
        <v>124</v>
      </c>
    </row>
    <row r="15" spans="1:9" ht="45" customHeight="1">
      <c r="A15" s="11" t="s">
        <v>44</v>
      </c>
      <c r="B15" s="12" t="s">
        <v>45</v>
      </c>
      <c r="C15" s="54" t="s">
        <v>124</v>
      </c>
      <c r="D15" s="54" t="s">
        <v>124</v>
      </c>
      <c r="E15" s="54" t="s">
        <v>124</v>
      </c>
    </row>
    <row r="16" spans="1:9" ht="55.5" customHeight="1">
      <c r="A16" s="11" t="s">
        <v>46</v>
      </c>
      <c r="B16" s="12" t="s">
        <v>47</v>
      </c>
      <c r="C16" s="54" t="s">
        <v>124</v>
      </c>
      <c r="D16" s="54" t="s">
        <v>124</v>
      </c>
      <c r="E16" s="54" t="s">
        <v>124</v>
      </c>
    </row>
    <row r="17" spans="1:5" ht="45" customHeight="1">
      <c r="A17" s="11" t="s">
        <v>10</v>
      </c>
      <c r="B17" s="12" t="s">
        <v>48</v>
      </c>
      <c r="C17" s="54" t="s">
        <v>124</v>
      </c>
      <c r="D17" s="54" t="s">
        <v>124</v>
      </c>
      <c r="E17" s="54" t="s">
        <v>124</v>
      </c>
    </row>
    <row r="18" spans="1:5" ht="45" customHeight="1">
      <c r="A18" s="12" t="s">
        <v>11</v>
      </c>
      <c r="B18" s="12" t="s">
        <v>49</v>
      </c>
      <c r="C18" s="54" t="s">
        <v>124</v>
      </c>
      <c r="D18" s="54" t="s">
        <v>124</v>
      </c>
      <c r="E18" s="54" t="s">
        <v>124</v>
      </c>
    </row>
    <row r="19" spans="1:5" ht="45" customHeight="1">
      <c r="A19" s="11" t="s">
        <v>12</v>
      </c>
      <c r="B19" s="12" t="s">
        <v>50</v>
      </c>
      <c r="C19" s="54" t="s">
        <v>124</v>
      </c>
      <c r="D19" s="54" t="s">
        <v>124</v>
      </c>
      <c r="E19" s="54" t="s">
        <v>124</v>
      </c>
    </row>
    <row r="21" spans="1:5" s="56" customFormat="1" ht="30" customHeight="1">
      <c r="A21" s="111" t="s">
        <v>158</v>
      </c>
      <c r="B21" s="111"/>
      <c r="C21" s="111"/>
      <c r="D21" s="111"/>
      <c r="E21" s="111"/>
    </row>
    <row r="22" spans="1:5" s="56" customFormat="1" ht="56.25" customHeight="1">
      <c r="A22" s="122" t="s">
        <v>142</v>
      </c>
      <c r="B22" s="122"/>
      <c r="C22" s="122"/>
      <c r="D22" s="122"/>
      <c r="E22" s="122"/>
    </row>
    <row r="23" spans="1:5">
      <c r="C23" s="55"/>
    </row>
    <row r="24" spans="1:5">
      <c r="A24" s="43" t="s">
        <v>132</v>
      </c>
      <c r="B24" s="43"/>
    </row>
    <row r="25" spans="1:5">
      <c r="A25" s="122" t="s">
        <v>133</v>
      </c>
      <c r="B25" s="122"/>
    </row>
  </sheetData>
  <mergeCells count="7">
    <mergeCell ref="A25:B25"/>
    <mergeCell ref="A5:E5"/>
    <mergeCell ref="A6:E6"/>
    <mergeCell ref="A21:E21"/>
    <mergeCell ref="A22:E22"/>
    <mergeCell ref="D2:E2"/>
    <mergeCell ref="D3:E3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view="pageBreakPreview" zoomScale="82" zoomScaleNormal="100" zoomScaleSheetLayoutView="82" workbookViewId="0">
      <selection activeCell="A36" sqref="A36:B37"/>
    </sheetView>
  </sheetViews>
  <sheetFormatPr defaultRowHeight="33" customHeight="1"/>
  <cols>
    <col min="1" max="1" width="8.28515625" customWidth="1"/>
    <col min="2" max="2" width="56.7109375" customWidth="1"/>
    <col min="3" max="3" width="16.42578125" customWidth="1"/>
    <col min="4" max="4" width="20.5703125" customWidth="1"/>
  </cols>
  <sheetData>
    <row r="1" spans="1:8" ht="21" customHeight="1">
      <c r="A1" s="19"/>
      <c r="B1" s="19"/>
      <c r="C1" s="110" t="s">
        <v>92</v>
      </c>
      <c r="D1" s="110"/>
      <c r="E1" s="13"/>
    </row>
    <row r="2" spans="1:8" ht="51.75" customHeight="1">
      <c r="A2" s="19"/>
      <c r="B2" s="19"/>
      <c r="C2" s="111" t="s">
        <v>1</v>
      </c>
      <c r="D2" s="111"/>
      <c r="E2" s="14"/>
    </row>
    <row r="3" spans="1:8" ht="13.5" customHeight="1">
      <c r="A3" s="19"/>
      <c r="B3" s="19"/>
      <c r="C3" s="110" t="s">
        <v>2</v>
      </c>
      <c r="D3" s="110"/>
      <c r="E3" s="4"/>
    </row>
    <row r="4" spans="1:8" ht="24.75" customHeight="1">
      <c r="A4" s="19"/>
      <c r="B4" s="19"/>
      <c r="C4" s="33"/>
      <c r="D4" s="33"/>
      <c r="E4" s="4"/>
    </row>
    <row r="5" spans="1:8" ht="25.5" customHeight="1">
      <c r="A5" s="112" t="s">
        <v>93</v>
      </c>
      <c r="B5" s="112"/>
      <c r="C5" s="112"/>
      <c r="D5" s="112"/>
      <c r="E5" s="15"/>
    </row>
    <row r="6" spans="1:8" ht="25.5" customHeight="1">
      <c r="A6" s="113" t="s">
        <v>160</v>
      </c>
      <c r="B6" s="113"/>
      <c r="C6" s="113"/>
      <c r="D6" s="113"/>
      <c r="E6" s="16"/>
    </row>
    <row r="7" spans="1:8" ht="21.75" customHeight="1">
      <c r="A7" s="40"/>
      <c r="B7" s="40"/>
      <c r="C7" s="40"/>
      <c r="D7" s="40"/>
      <c r="E7" s="16"/>
    </row>
    <row r="8" spans="1:8" ht="18" customHeight="1">
      <c r="A8" s="19"/>
      <c r="B8" s="19"/>
      <c r="C8" s="124" t="s">
        <v>145</v>
      </c>
      <c r="D8" s="124"/>
    </row>
    <row r="9" spans="1:8" ht="33" customHeight="1">
      <c r="A9" s="125" t="s">
        <v>34</v>
      </c>
      <c r="B9" s="126" t="s">
        <v>94</v>
      </c>
      <c r="C9" s="125" t="s">
        <v>144</v>
      </c>
      <c r="D9" s="125" t="s">
        <v>143</v>
      </c>
    </row>
    <row r="10" spans="1:8" ht="33" customHeight="1">
      <c r="A10" s="125"/>
      <c r="B10" s="126"/>
      <c r="C10" s="125"/>
      <c r="D10" s="125"/>
    </row>
    <row r="11" spans="1:8" ht="33" customHeight="1">
      <c r="A11" s="34" t="s">
        <v>7</v>
      </c>
      <c r="B11" s="24" t="s">
        <v>52</v>
      </c>
      <c r="C11" s="90">
        <f>C12+C13+C14+C15+C16+C25</f>
        <v>644.98206000000005</v>
      </c>
      <c r="D11" s="90">
        <f>D12+D13+D14+D15+D16+D25</f>
        <v>665.23168818294994</v>
      </c>
      <c r="G11" s="85"/>
      <c r="H11" s="85"/>
    </row>
    <row r="12" spans="1:8" ht="33" customHeight="1">
      <c r="A12" s="34" t="s">
        <v>53</v>
      </c>
      <c r="B12" s="26" t="s">
        <v>54</v>
      </c>
      <c r="C12" s="89">
        <v>8.2210000000000001</v>
      </c>
      <c r="D12" s="89">
        <f>D14*2/100</f>
        <v>8.4699124194999982</v>
      </c>
      <c r="G12" s="85"/>
      <c r="H12" s="85"/>
    </row>
    <row r="13" spans="1:8" ht="33" customHeight="1">
      <c r="A13" s="34" t="s">
        <v>55</v>
      </c>
      <c r="B13" s="26" t="s">
        <v>56</v>
      </c>
      <c r="C13" s="89"/>
      <c r="D13" s="89"/>
      <c r="G13" s="85"/>
      <c r="H13" s="85"/>
    </row>
    <row r="14" spans="1:8" ht="33" customHeight="1">
      <c r="A14" s="34" t="s">
        <v>57</v>
      </c>
      <c r="B14" s="26" t="s">
        <v>58</v>
      </c>
      <c r="C14" s="89">
        <v>411.07100000000003</v>
      </c>
      <c r="D14" s="89">
        <f>C14*1.015*1.015</f>
        <v>423.49562097499995</v>
      </c>
      <c r="G14" s="85"/>
      <c r="H14" s="85"/>
    </row>
    <row r="15" spans="1:8" ht="33" customHeight="1">
      <c r="A15" s="34" t="s">
        <v>59</v>
      </c>
      <c r="B15" s="26" t="s">
        <v>60</v>
      </c>
      <c r="C15" s="89">
        <v>124.143</v>
      </c>
      <c r="D15" s="89">
        <f>D14*30.2/100</f>
        <v>127.89567753444999</v>
      </c>
      <c r="G15" s="85"/>
      <c r="H15" s="85"/>
    </row>
    <row r="16" spans="1:8" ht="33" customHeight="1">
      <c r="A16" s="35" t="s">
        <v>61</v>
      </c>
      <c r="B16" s="29" t="s">
        <v>62</v>
      </c>
      <c r="C16" s="87">
        <f>C17+C18+C19</f>
        <v>101.54705999999999</v>
      </c>
      <c r="D16" s="87">
        <f>D17+D18+D19</f>
        <v>105.37047725399998</v>
      </c>
      <c r="G16" s="85"/>
      <c r="H16" s="85"/>
    </row>
    <row r="17" spans="1:8" ht="33" customHeight="1">
      <c r="A17" s="34" t="s">
        <v>63</v>
      </c>
      <c r="B17" s="30" t="s">
        <v>64</v>
      </c>
      <c r="C17" s="86"/>
      <c r="D17" s="86"/>
      <c r="G17" s="85"/>
      <c r="H17" s="85"/>
    </row>
    <row r="18" spans="1:8" ht="33" customHeight="1">
      <c r="A18" s="34" t="s">
        <v>65</v>
      </c>
      <c r="B18" s="30" t="s">
        <v>66</v>
      </c>
      <c r="C18" s="86"/>
      <c r="D18" s="86"/>
      <c r="G18" s="85"/>
      <c r="H18" s="85"/>
    </row>
    <row r="19" spans="1:8" ht="33" customHeight="1">
      <c r="A19" s="34" t="s">
        <v>67</v>
      </c>
      <c r="B19" s="30" t="s">
        <v>68</v>
      </c>
      <c r="C19" s="86">
        <f>SUM(C20:C24)</f>
        <v>101.54705999999999</v>
      </c>
      <c r="D19" s="86">
        <f>SUM(D20:D24)</f>
        <v>105.37047725399998</v>
      </c>
      <c r="G19" s="85"/>
      <c r="H19" s="85"/>
    </row>
    <row r="20" spans="1:8" ht="33" customHeight="1">
      <c r="A20" s="34" t="s">
        <v>69</v>
      </c>
      <c r="B20" s="30" t="s">
        <v>70</v>
      </c>
      <c r="C20" s="86">
        <f>42.735*1.052</f>
        <v>44.95722</v>
      </c>
      <c r="D20" s="86">
        <f>42.735*1.047*1.052</f>
        <v>47.070209339999998</v>
      </c>
      <c r="G20" s="85"/>
      <c r="H20" s="85"/>
    </row>
    <row r="21" spans="1:8" ht="33" customHeight="1">
      <c r="A21" s="34" t="s">
        <v>71</v>
      </c>
      <c r="B21" s="30" t="s">
        <v>72</v>
      </c>
      <c r="C21" s="27"/>
      <c r="D21" s="27"/>
      <c r="G21" s="85"/>
      <c r="H21" s="85"/>
    </row>
    <row r="22" spans="1:8" ht="33" customHeight="1">
      <c r="A22" s="34" t="s">
        <v>73</v>
      </c>
      <c r="B22" s="30" t="s">
        <v>74</v>
      </c>
      <c r="C22" s="27"/>
      <c r="D22" s="27"/>
      <c r="G22" s="85"/>
      <c r="H22" s="85"/>
    </row>
    <row r="23" spans="1:8" ht="33" customHeight="1">
      <c r="A23" s="34" t="s">
        <v>75</v>
      </c>
      <c r="B23" s="30" t="s">
        <v>76</v>
      </c>
      <c r="C23" s="27"/>
      <c r="D23" s="27"/>
      <c r="G23" s="85"/>
      <c r="H23" s="85"/>
    </row>
    <row r="24" spans="1:8" ht="33" customHeight="1">
      <c r="A24" s="34" t="s">
        <v>77</v>
      </c>
      <c r="B24" s="45" t="s">
        <v>78</v>
      </c>
      <c r="C24" s="91">
        <f>C14*4/100+40.147</f>
        <v>56.589839999999995</v>
      </c>
      <c r="D24" s="91">
        <f>C24/C14*D14</f>
        <v>58.300267913999988</v>
      </c>
      <c r="G24" s="85"/>
      <c r="H24" s="85"/>
    </row>
    <row r="25" spans="1:8" ht="33" customHeight="1">
      <c r="A25" s="46" t="s">
        <v>79</v>
      </c>
      <c r="B25" s="47" t="s">
        <v>80</v>
      </c>
      <c r="C25" s="48">
        <f>SUM(C26:C30)</f>
        <v>0</v>
      </c>
      <c r="D25" s="48">
        <f>SUM(D26:D30)</f>
        <v>0</v>
      </c>
      <c r="G25" s="85"/>
      <c r="H25" s="85"/>
    </row>
    <row r="26" spans="1:8" ht="33" customHeight="1">
      <c r="A26" s="34" t="s">
        <v>81</v>
      </c>
      <c r="B26" s="30" t="s">
        <v>82</v>
      </c>
      <c r="C26" s="27"/>
      <c r="D26" s="27"/>
      <c r="G26" s="85"/>
      <c r="H26" s="85"/>
    </row>
    <row r="27" spans="1:8" ht="33" customHeight="1">
      <c r="A27" s="34" t="s">
        <v>83</v>
      </c>
      <c r="B27" s="30" t="s">
        <v>84</v>
      </c>
      <c r="C27" s="27"/>
      <c r="D27" s="27"/>
      <c r="G27" s="85"/>
      <c r="H27" s="85"/>
    </row>
    <row r="28" spans="1:8" ht="33" customHeight="1">
      <c r="A28" s="34" t="s">
        <v>85</v>
      </c>
      <c r="B28" s="30" t="s">
        <v>86</v>
      </c>
      <c r="C28" s="27"/>
      <c r="D28" s="27"/>
      <c r="G28" s="85"/>
      <c r="H28" s="85"/>
    </row>
    <row r="29" spans="1:8" ht="33" customHeight="1">
      <c r="A29" s="34" t="s">
        <v>87</v>
      </c>
      <c r="B29" s="30" t="s">
        <v>88</v>
      </c>
      <c r="C29" s="27"/>
      <c r="D29" s="27"/>
      <c r="G29" s="85"/>
      <c r="H29" s="85"/>
    </row>
    <row r="30" spans="1:8" ht="33" customHeight="1">
      <c r="A30" s="34" t="s">
        <v>89</v>
      </c>
      <c r="B30" s="30" t="s">
        <v>90</v>
      </c>
      <c r="C30" s="27"/>
      <c r="D30" s="27"/>
      <c r="G30" s="85"/>
      <c r="H30" s="85"/>
    </row>
    <row r="31" spans="1:8" ht="80.25" customHeight="1">
      <c r="A31" s="35" t="s">
        <v>8</v>
      </c>
      <c r="B31" s="29" t="s">
        <v>91</v>
      </c>
      <c r="C31" s="83">
        <f>97.63+63.49</f>
        <v>161.12</v>
      </c>
      <c r="D31" s="83">
        <f>6384.84+413.84</f>
        <v>6798.68</v>
      </c>
      <c r="G31" s="85"/>
      <c r="H31" s="85"/>
    </row>
    <row r="32" spans="1:8" ht="33" customHeight="1">
      <c r="A32" s="35" t="s">
        <v>9</v>
      </c>
      <c r="B32" s="29" t="s">
        <v>137</v>
      </c>
      <c r="C32" s="83"/>
      <c r="D32" s="83"/>
      <c r="G32" s="85"/>
      <c r="H32" s="85"/>
    </row>
    <row r="33" spans="1:8" ht="33" customHeight="1">
      <c r="A33" s="46" t="s">
        <v>10</v>
      </c>
      <c r="B33" s="47" t="s">
        <v>162</v>
      </c>
      <c r="C33" s="88">
        <f>C11+C31+C32</f>
        <v>806.10206000000005</v>
      </c>
      <c r="D33" s="88">
        <f>D11+D31+D32</f>
        <v>7463.9116881829505</v>
      </c>
      <c r="G33" s="85"/>
      <c r="H33" s="85"/>
    </row>
    <row r="34" spans="1:8" ht="33" customHeight="1">
      <c r="A34" s="92"/>
      <c r="B34" s="93"/>
      <c r="C34" s="94"/>
      <c r="D34" s="100"/>
      <c r="G34" s="85"/>
      <c r="H34" s="85"/>
    </row>
    <row r="35" spans="1:8" ht="33" customHeight="1">
      <c r="A35" s="19"/>
      <c r="B35" s="19"/>
      <c r="C35" s="101"/>
      <c r="D35" s="96"/>
    </row>
    <row r="36" spans="1:8" s="56" customFormat="1" ht="12.75">
      <c r="A36" s="43" t="s">
        <v>132</v>
      </c>
      <c r="B36" s="43"/>
      <c r="C36" s="99"/>
      <c r="D36" s="97"/>
      <c r="E36" s="43"/>
    </row>
    <row r="37" spans="1:8" s="56" customFormat="1" ht="12.75">
      <c r="A37" s="122" t="s">
        <v>133</v>
      </c>
      <c r="B37" s="122"/>
      <c r="C37" s="95"/>
      <c r="D37" s="98"/>
      <c r="E37" s="43"/>
    </row>
  </sheetData>
  <mergeCells count="11">
    <mergeCell ref="A37:B37"/>
    <mergeCell ref="C1:D1"/>
    <mergeCell ref="C8:D8"/>
    <mergeCell ref="A6:D6"/>
    <mergeCell ref="A9:A10"/>
    <mergeCell ref="B9:B10"/>
    <mergeCell ref="C9:C10"/>
    <mergeCell ref="D9:D10"/>
    <mergeCell ref="C2:D2"/>
    <mergeCell ref="C3:D3"/>
    <mergeCell ref="A5:D5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5"/>
  <sheetViews>
    <sheetView view="pageBreakPreview" zoomScale="60" zoomScaleNormal="100" workbookViewId="0">
      <selection activeCell="C11" sqref="C11"/>
    </sheetView>
  </sheetViews>
  <sheetFormatPr defaultRowHeight="15"/>
  <cols>
    <col min="1" max="1" width="4.7109375" customWidth="1"/>
    <col min="2" max="2" width="45.5703125" customWidth="1"/>
    <col min="3" max="4" width="25.7109375" customWidth="1"/>
  </cols>
  <sheetData>
    <row r="1" spans="1:5" ht="15.75">
      <c r="A1" s="19"/>
      <c r="B1" s="19"/>
      <c r="C1" s="39" t="s">
        <v>119</v>
      </c>
      <c r="D1" s="39"/>
      <c r="E1" s="13"/>
    </row>
    <row r="2" spans="1:5" ht="31.5" customHeight="1">
      <c r="A2" s="19"/>
      <c r="B2" s="19"/>
      <c r="C2" s="111" t="s">
        <v>1</v>
      </c>
      <c r="D2" s="111"/>
      <c r="E2" s="14"/>
    </row>
    <row r="3" spans="1:5" ht="27" customHeight="1">
      <c r="A3" s="19"/>
      <c r="B3" s="19"/>
      <c r="C3" s="13" t="s">
        <v>2</v>
      </c>
      <c r="D3" s="13"/>
      <c r="E3" s="4"/>
    </row>
    <row r="4" spans="1:5" ht="15.75">
      <c r="A4" s="19"/>
      <c r="B4" s="19"/>
      <c r="C4" s="19"/>
      <c r="D4" s="19"/>
    </row>
    <row r="5" spans="1:5" ht="15.75">
      <c r="A5" s="112" t="s">
        <v>111</v>
      </c>
      <c r="B5" s="112"/>
      <c r="C5" s="112"/>
      <c r="D5" s="112"/>
    </row>
    <row r="6" spans="1:5" ht="57" customHeight="1">
      <c r="A6" s="121" t="s">
        <v>120</v>
      </c>
      <c r="B6" s="121"/>
      <c r="C6" s="121"/>
      <c r="D6" s="121"/>
    </row>
    <row r="7" spans="1:5" ht="17.25" customHeight="1">
      <c r="A7" s="40"/>
      <c r="B7" s="40"/>
      <c r="C7" s="40"/>
      <c r="D7" s="40"/>
    </row>
    <row r="8" spans="1:5" ht="36.75" customHeight="1">
      <c r="A8" s="125" t="s">
        <v>34</v>
      </c>
      <c r="B8" s="126" t="s">
        <v>113</v>
      </c>
      <c r="C8" s="125" t="s">
        <v>135</v>
      </c>
      <c r="D8" s="125" t="s">
        <v>125</v>
      </c>
    </row>
    <row r="9" spans="1:5" ht="108.75" customHeight="1">
      <c r="A9" s="125"/>
      <c r="B9" s="126"/>
      <c r="C9" s="125"/>
      <c r="D9" s="125"/>
    </row>
    <row r="10" spans="1:5" ht="45" customHeight="1">
      <c r="A10" s="34" t="s">
        <v>7</v>
      </c>
      <c r="B10" s="24" t="s">
        <v>121</v>
      </c>
      <c r="C10" s="23" t="s">
        <v>124</v>
      </c>
      <c r="D10" s="23" t="s">
        <v>124</v>
      </c>
    </row>
    <row r="11" spans="1:5" ht="66.75" customHeight="1">
      <c r="A11" s="34" t="s">
        <v>8</v>
      </c>
      <c r="B11" s="26" t="s">
        <v>122</v>
      </c>
      <c r="C11" s="28">
        <f>1837.1+167.6+167.6+2517.9</f>
        <v>4690.2</v>
      </c>
      <c r="D11" s="28">
        <v>209.7</v>
      </c>
    </row>
    <row r="12" spans="1:5" ht="54.75" customHeight="1">
      <c r="A12" s="34" t="s">
        <v>9</v>
      </c>
      <c r="B12" s="26" t="s">
        <v>123</v>
      </c>
      <c r="C12" s="23" t="s">
        <v>124</v>
      </c>
      <c r="D12" s="23" t="s">
        <v>124</v>
      </c>
    </row>
    <row r="13" spans="1:5" ht="15.75">
      <c r="A13" s="19"/>
      <c r="B13" s="19"/>
      <c r="C13" s="19"/>
      <c r="D13" s="19"/>
    </row>
    <row r="14" spans="1:5" s="56" customFormat="1" ht="12.75">
      <c r="A14" s="43" t="s">
        <v>132</v>
      </c>
      <c r="B14" s="43"/>
      <c r="C14" s="43"/>
      <c r="D14" s="43"/>
    </row>
    <row r="15" spans="1:5" s="56" customFormat="1" ht="12.75">
      <c r="A15" s="122" t="s">
        <v>133</v>
      </c>
      <c r="B15" s="122"/>
      <c r="C15" s="122"/>
      <c r="D15" s="122"/>
    </row>
  </sheetData>
  <mergeCells count="9">
    <mergeCell ref="A15:B15"/>
    <mergeCell ref="C15:D15"/>
    <mergeCell ref="A5:D5"/>
    <mergeCell ref="C2:D2"/>
    <mergeCell ref="A8:A9"/>
    <mergeCell ref="B8:B9"/>
    <mergeCell ref="C8:C9"/>
    <mergeCell ref="D8:D9"/>
    <mergeCell ref="A6:D6"/>
  </mergeCells>
  <pageMargins left="0.7" right="0.7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0"/>
  <sheetViews>
    <sheetView view="pageBreakPreview" topLeftCell="A2" zoomScale="60" zoomScaleNormal="100" workbookViewId="0">
      <selection activeCell="C11" sqref="C11"/>
    </sheetView>
  </sheetViews>
  <sheetFormatPr defaultRowHeight="15"/>
  <cols>
    <col min="1" max="1" width="4.7109375" customWidth="1"/>
    <col min="2" max="2" width="30.7109375" customWidth="1"/>
    <col min="3" max="5" width="25.7109375" customWidth="1"/>
  </cols>
  <sheetData>
    <row r="1" spans="1:11" ht="15.75">
      <c r="A1" s="19"/>
      <c r="B1" s="19"/>
      <c r="C1" s="33"/>
      <c r="D1" s="14" t="s">
        <v>110</v>
      </c>
      <c r="E1" s="14"/>
      <c r="F1" s="13"/>
    </row>
    <row r="2" spans="1:11" ht="36" customHeight="1">
      <c r="A2" s="19"/>
      <c r="B2" s="19"/>
      <c r="C2" s="32"/>
      <c r="D2" s="127" t="s">
        <v>1</v>
      </c>
      <c r="E2" s="127"/>
      <c r="F2" s="14"/>
    </row>
    <row r="3" spans="1:11" ht="18.75" customHeight="1">
      <c r="A3" s="19"/>
      <c r="B3" s="19"/>
      <c r="C3" s="31"/>
      <c r="D3" s="127" t="s">
        <v>2</v>
      </c>
      <c r="E3" s="127"/>
      <c r="F3" s="4"/>
    </row>
    <row r="4" spans="1:11" ht="15.75">
      <c r="A4" s="19"/>
      <c r="B4" s="19"/>
      <c r="C4" s="19"/>
      <c r="D4" s="19"/>
      <c r="E4" s="33"/>
    </row>
    <row r="5" spans="1:11" ht="15.75">
      <c r="A5" s="112" t="s">
        <v>111</v>
      </c>
      <c r="B5" s="112"/>
      <c r="C5" s="112"/>
      <c r="D5" s="112"/>
      <c r="E5" s="112"/>
    </row>
    <row r="6" spans="1:11" ht="57" customHeight="1">
      <c r="A6" s="121" t="s">
        <v>112</v>
      </c>
      <c r="B6" s="121"/>
      <c r="C6" s="121"/>
      <c r="D6" s="121"/>
      <c r="E6" s="121"/>
    </row>
    <row r="7" spans="1:11" ht="17.25" customHeight="1">
      <c r="A7" s="40"/>
      <c r="B7" s="40"/>
      <c r="C7" s="40"/>
      <c r="D7" s="40"/>
      <c r="E7" s="40"/>
    </row>
    <row r="8" spans="1:11" ht="36.75" customHeight="1">
      <c r="A8" s="125" t="s">
        <v>34</v>
      </c>
      <c r="B8" s="126" t="s">
        <v>113</v>
      </c>
      <c r="C8" s="125" t="s">
        <v>134</v>
      </c>
      <c r="D8" s="125" t="s">
        <v>114</v>
      </c>
      <c r="E8" s="125" t="s">
        <v>115</v>
      </c>
    </row>
    <row r="9" spans="1:11" ht="108.75" customHeight="1">
      <c r="A9" s="125"/>
      <c r="B9" s="126"/>
      <c r="C9" s="125"/>
      <c r="D9" s="125"/>
      <c r="E9" s="125"/>
    </row>
    <row r="10" spans="1:11" ht="35.1" customHeight="1">
      <c r="A10" s="34" t="s">
        <v>7</v>
      </c>
      <c r="B10" s="24" t="s">
        <v>116</v>
      </c>
      <c r="C10" s="28">
        <f>C11+C12</f>
        <v>2843.8</v>
      </c>
      <c r="D10" s="25"/>
      <c r="E10" s="28">
        <f>E11+E12</f>
        <v>464.4</v>
      </c>
      <c r="G10" s="81" t="s">
        <v>156</v>
      </c>
      <c r="H10" s="81"/>
      <c r="I10" s="81"/>
      <c r="J10" s="81"/>
      <c r="K10" s="81"/>
    </row>
    <row r="11" spans="1:11" ht="35.1" customHeight="1">
      <c r="A11" s="34"/>
      <c r="B11" s="44" t="s">
        <v>100</v>
      </c>
      <c r="C11" s="23">
        <f>40.3+116+231.3+231.3+869.5</f>
        <v>1488.4</v>
      </c>
      <c r="D11" s="42">
        <v>0.52900000000000003</v>
      </c>
      <c r="E11" s="80">
        <f>209.7+15+30</f>
        <v>254.7</v>
      </c>
      <c r="G11" s="82">
        <f>AVERAGE(H11:K11)</f>
        <v>0.52875000000000005</v>
      </c>
      <c r="H11" s="82">
        <v>0.35</v>
      </c>
      <c r="I11" s="82">
        <v>0.3</v>
      </c>
      <c r="J11" s="82">
        <v>0.16500000000000001</v>
      </c>
      <c r="K11" s="81">
        <v>1.3</v>
      </c>
    </row>
    <row r="12" spans="1:11" ht="35.1" customHeight="1">
      <c r="A12" s="34"/>
      <c r="B12" s="44" t="s">
        <v>101</v>
      </c>
      <c r="C12" s="23">
        <v>1355.4</v>
      </c>
      <c r="D12" s="42">
        <v>0.37</v>
      </c>
      <c r="E12" s="23">
        <v>209.7</v>
      </c>
      <c r="G12" s="82">
        <f>AVERAGE(H12:K12)</f>
        <v>0.37</v>
      </c>
      <c r="H12" s="82">
        <v>0.35</v>
      </c>
      <c r="I12" s="81">
        <v>0.39</v>
      </c>
      <c r="J12" s="81"/>
      <c r="K12" s="81"/>
    </row>
    <row r="13" spans="1:11" ht="35.1" customHeight="1">
      <c r="A13" s="34"/>
      <c r="B13" s="44" t="s">
        <v>117</v>
      </c>
      <c r="C13" s="25" t="s">
        <v>124</v>
      </c>
      <c r="D13" s="25" t="s">
        <v>124</v>
      </c>
      <c r="E13" s="25" t="s">
        <v>124</v>
      </c>
    </row>
    <row r="14" spans="1:11" ht="35.1" customHeight="1">
      <c r="A14" s="34" t="s">
        <v>8</v>
      </c>
      <c r="B14" s="26" t="s">
        <v>118</v>
      </c>
      <c r="C14" s="25" t="s">
        <v>124</v>
      </c>
      <c r="D14" s="25" t="s">
        <v>124</v>
      </c>
      <c r="E14" s="25" t="s">
        <v>124</v>
      </c>
    </row>
    <row r="15" spans="1:11" ht="35.1" customHeight="1">
      <c r="A15" s="34"/>
      <c r="B15" s="44" t="s">
        <v>100</v>
      </c>
      <c r="C15" s="25"/>
      <c r="D15" s="25"/>
      <c r="E15" s="25"/>
    </row>
    <row r="16" spans="1:11" ht="35.1" customHeight="1">
      <c r="A16" s="34"/>
      <c r="B16" s="44" t="s">
        <v>101</v>
      </c>
      <c r="C16" s="25" t="s">
        <v>124</v>
      </c>
      <c r="D16" s="25" t="s">
        <v>124</v>
      </c>
      <c r="E16" s="25" t="s">
        <v>124</v>
      </c>
    </row>
    <row r="17" spans="1:5" ht="35.1" customHeight="1">
      <c r="A17" s="34"/>
      <c r="B17" s="44" t="s">
        <v>117</v>
      </c>
      <c r="C17" s="25" t="s">
        <v>124</v>
      </c>
      <c r="D17" s="25" t="s">
        <v>124</v>
      </c>
      <c r="E17" s="25" t="s">
        <v>124</v>
      </c>
    </row>
    <row r="18" spans="1:5" ht="15.75">
      <c r="A18" s="19"/>
      <c r="B18" s="19"/>
      <c r="C18" s="19"/>
      <c r="D18" s="19"/>
      <c r="E18" s="19"/>
    </row>
    <row r="19" spans="1:5" s="56" customFormat="1" ht="12.75">
      <c r="A19" s="43" t="s">
        <v>132</v>
      </c>
      <c r="B19" s="43"/>
      <c r="C19" s="43"/>
      <c r="D19" s="43"/>
      <c r="E19" s="43"/>
    </row>
    <row r="20" spans="1:5" s="56" customFormat="1" ht="12.75">
      <c r="A20" s="122" t="s">
        <v>133</v>
      </c>
      <c r="B20" s="122"/>
      <c r="C20" s="122"/>
      <c r="D20" s="122"/>
      <c r="E20" s="43"/>
    </row>
  </sheetData>
  <mergeCells count="11">
    <mergeCell ref="A20:B20"/>
    <mergeCell ref="C20:D20"/>
    <mergeCell ref="D2:E2"/>
    <mergeCell ref="D3:E3"/>
    <mergeCell ref="A5:E5"/>
    <mergeCell ref="A6:E6"/>
    <mergeCell ref="A8:A9"/>
    <mergeCell ref="B8:B9"/>
    <mergeCell ref="C8:C9"/>
    <mergeCell ref="D8:D9"/>
    <mergeCell ref="E8:E9"/>
  </mergeCells>
  <pageMargins left="0.70866141732283472" right="0.5118110236220472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5"/>
  <sheetViews>
    <sheetView view="pageBreakPreview" topLeftCell="A20" zoomScale="80" zoomScaleNormal="115" zoomScaleSheetLayoutView="80" workbookViewId="0">
      <selection activeCell="A6" sqref="A6:K6"/>
    </sheetView>
  </sheetViews>
  <sheetFormatPr defaultRowHeight="15"/>
  <cols>
    <col min="1" max="1" width="4.7109375" customWidth="1"/>
    <col min="2" max="2" width="41" customWidth="1"/>
    <col min="3" max="11" width="10.7109375" customWidth="1"/>
    <col min="12" max="12" width="9.42578125" bestFit="1" customWidth="1"/>
    <col min="13" max="13" width="10" bestFit="1" customWidth="1"/>
  </cols>
  <sheetData>
    <row r="1" spans="1:13" ht="15.75">
      <c r="A1" s="19"/>
      <c r="B1" s="19"/>
      <c r="C1" s="19"/>
      <c r="D1" s="19"/>
      <c r="E1" s="31"/>
      <c r="F1" s="31"/>
      <c r="G1" s="130" t="s">
        <v>95</v>
      </c>
      <c r="H1" s="130"/>
      <c r="I1" s="130"/>
      <c r="J1" s="130"/>
      <c r="K1" s="130"/>
      <c r="L1" s="13"/>
    </row>
    <row r="2" spans="1:13" ht="48.75" customHeight="1">
      <c r="A2" s="19"/>
      <c r="B2" s="19"/>
      <c r="C2" s="19"/>
      <c r="D2" s="19"/>
      <c r="E2" s="32"/>
      <c r="F2" s="32"/>
      <c r="G2" s="129" t="s">
        <v>1</v>
      </c>
      <c r="H2" s="129"/>
      <c r="I2" s="129"/>
      <c r="J2" s="129"/>
      <c r="K2" s="129"/>
      <c r="L2" s="14"/>
    </row>
    <row r="3" spans="1:13" ht="18.75" customHeight="1">
      <c r="A3" s="19"/>
      <c r="B3" s="19"/>
      <c r="C3" s="19"/>
      <c r="D3" s="19"/>
      <c r="E3" s="31"/>
      <c r="F3" s="31"/>
      <c r="G3" s="130" t="s">
        <v>2</v>
      </c>
      <c r="H3" s="130"/>
      <c r="I3" s="130"/>
      <c r="J3" s="130"/>
      <c r="K3" s="130"/>
      <c r="L3" s="4"/>
    </row>
    <row r="4" spans="1:13" ht="15.75">
      <c r="A4" s="19"/>
      <c r="B4" s="19"/>
      <c r="C4" s="19"/>
      <c r="D4" s="19"/>
      <c r="E4" s="33"/>
      <c r="F4" s="33"/>
      <c r="G4" s="33"/>
      <c r="H4" s="33"/>
      <c r="I4" s="33"/>
      <c r="J4" s="33"/>
      <c r="K4" s="31"/>
    </row>
    <row r="5" spans="1:13" ht="30.75" customHeight="1">
      <c r="A5" s="112" t="s">
        <v>96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3" ht="24.75" customHeight="1">
      <c r="A6" s="113" t="s">
        <v>147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3" ht="17.25" customHeight="1">
      <c r="A7" s="68"/>
      <c r="B7" s="67" t="s">
        <v>146</v>
      </c>
      <c r="C7" s="68"/>
      <c r="D7" s="68"/>
      <c r="E7" s="68"/>
      <c r="F7" s="68"/>
      <c r="G7" s="68"/>
      <c r="H7" s="68"/>
      <c r="I7" s="68"/>
      <c r="J7" s="68"/>
      <c r="K7" s="31"/>
    </row>
    <row r="8" spans="1:13" ht="51" customHeight="1">
      <c r="A8" s="125" t="s">
        <v>34</v>
      </c>
      <c r="B8" s="126" t="s">
        <v>97</v>
      </c>
      <c r="C8" s="131" t="s">
        <v>98</v>
      </c>
      <c r="D8" s="132"/>
      <c r="E8" s="133"/>
      <c r="F8" s="131" t="s">
        <v>99</v>
      </c>
      <c r="G8" s="132"/>
      <c r="H8" s="133"/>
      <c r="I8" s="131" t="s">
        <v>155</v>
      </c>
      <c r="J8" s="132"/>
      <c r="K8" s="133"/>
    </row>
    <row r="9" spans="1:13" ht="41.25" customHeight="1">
      <c r="A9" s="125"/>
      <c r="B9" s="126"/>
      <c r="C9" s="21" t="s">
        <v>100</v>
      </c>
      <c r="D9" s="21" t="s">
        <v>101</v>
      </c>
      <c r="E9" s="22" t="s">
        <v>102</v>
      </c>
      <c r="F9" s="21" t="s">
        <v>100</v>
      </c>
      <c r="G9" s="21" t="s">
        <v>101</v>
      </c>
      <c r="H9" s="22" t="s">
        <v>102</v>
      </c>
      <c r="I9" s="21" t="s">
        <v>100</v>
      </c>
      <c r="J9" s="21" t="s">
        <v>101</v>
      </c>
      <c r="K9" s="22" t="s">
        <v>102</v>
      </c>
    </row>
    <row r="10" spans="1:13" ht="35.1" customHeight="1">
      <c r="A10" s="35" t="s">
        <v>7</v>
      </c>
      <c r="B10" s="73" t="s">
        <v>103</v>
      </c>
      <c r="C10" s="74">
        <f>4+12+3</f>
        <v>19</v>
      </c>
      <c r="D10" s="23" t="s">
        <v>124</v>
      </c>
      <c r="E10" s="23" t="s">
        <v>124</v>
      </c>
      <c r="F10" s="75">
        <f>38+129+11</f>
        <v>178</v>
      </c>
      <c r="G10" s="23" t="s">
        <v>124</v>
      </c>
      <c r="H10" s="23" t="s">
        <v>124</v>
      </c>
      <c r="I10" s="76">
        <f>2.2+24.1+1.7</f>
        <v>28</v>
      </c>
      <c r="J10" s="23" t="s">
        <v>124</v>
      </c>
      <c r="K10" s="23" t="s">
        <v>124</v>
      </c>
    </row>
    <row r="11" spans="1:13" ht="35.1" customHeight="1">
      <c r="A11" s="34"/>
      <c r="B11" s="26" t="s">
        <v>149</v>
      </c>
      <c r="C11" s="74">
        <f>4+10+3</f>
        <v>17</v>
      </c>
      <c r="D11" s="23" t="s">
        <v>124</v>
      </c>
      <c r="E11" s="23" t="s">
        <v>124</v>
      </c>
      <c r="F11" s="75">
        <f>38+104+11</f>
        <v>153</v>
      </c>
      <c r="G11" s="23" t="s">
        <v>124</v>
      </c>
      <c r="H11" s="23" t="s">
        <v>124</v>
      </c>
      <c r="I11" s="76">
        <f>2.2+5.5+1.7</f>
        <v>9.4</v>
      </c>
      <c r="J11" s="23" t="s">
        <v>124</v>
      </c>
      <c r="K11" s="23" t="s">
        <v>124</v>
      </c>
    </row>
    <row r="12" spans="1:13" ht="35.1" customHeight="1">
      <c r="A12" s="35" t="s">
        <v>8</v>
      </c>
      <c r="B12" s="29" t="s">
        <v>104</v>
      </c>
      <c r="C12" s="28">
        <f>2+2</f>
        <v>4</v>
      </c>
      <c r="D12" s="23" t="s">
        <v>124</v>
      </c>
      <c r="E12" s="23" t="s">
        <v>124</v>
      </c>
      <c r="F12" s="75">
        <f>100+49</f>
        <v>149</v>
      </c>
      <c r="G12" s="23" t="s">
        <v>124</v>
      </c>
      <c r="H12" s="23" t="s">
        <v>124</v>
      </c>
      <c r="I12" s="76">
        <f>73.7+36.3</f>
        <v>110</v>
      </c>
      <c r="J12" s="23" t="s">
        <v>124</v>
      </c>
      <c r="K12" s="23" t="s">
        <v>124</v>
      </c>
    </row>
    <row r="13" spans="1:13" ht="35.1" customHeight="1">
      <c r="A13" s="34"/>
      <c r="B13" s="26" t="s">
        <v>150</v>
      </c>
      <c r="C13" s="23" t="s">
        <v>124</v>
      </c>
      <c r="D13" s="23" t="s">
        <v>124</v>
      </c>
      <c r="E13" s="23" t="s">
        <v>124</v>
      </c>
      <c r="F13" s="23" t="s">
        <v>124</v>
      </c>
      <c r="G13" s="23" t="s">
        <v>124</v>
      </c>
      <c r="H13" s="23" t="s">
        <v>124</v>
      </c>
      <c r="I13" s="23" t="s">
        <v>124</v>
      </c>
      <c r="J13" s="23" t="s">
        <v>124</v>
      </c>
      <c r="K13" s="23" t="s">
        <v>124</v>
      </c>
    </row>
    <row r="14" spans="1:13" ht="35.1" customHeight="1">
      <c r="A14" s="34" t="s">
        <v>9</v>
      </c>
      <c r="B14" s="26" t="s">
        <v>105</v>
      </c>
      <c r="C14" s="23" t="s">
        <v>124</v>
      </c>
      <c r="D14" s="23" t="s">
        <v>124</v>
      </c>
      <c r="E14" s="23" t="s">
        <v>124</v>
      </c>
      <c r="F14" s="23" t="s">
        <v>124</v>
      </c>
      <c r="G14" s="23" t="s">
        <v>124</v>
      </c>
      <c r="H14" s="23" t="s">
        <v>124</v>
      </c>
      <c r="I14" s="23" t="s">
        <v>124</v>
      </c>
      <c r="J14" s="23" t="s">
        <v>124</v>
      </c>
      <c r="K14" s="23" t="s">
        <v>124</v>
      </c>
    </row>
    <row r="15" spans="1:13" ht="35.1" customHeight="1">
      <c r="A15" s="35"/>
      <c r="B15" s="26" t="s">
        <v>106</v>
      </c>
      <c r="C15" s="23" t="s">
        <v>124</v>
      </c>
      <c r="D15" s="23" t="s">
        <v>124</v>
      </c>
      <c r="E15" s="23" t="s">
        <v>124</v>
      </c>
      <c r="F15" s="23" t="s">
        <v>124</v>
      </c>
      <c r="G15" s="23" t="s">
        <v>124</v>
      </c>
      <c r="H15" s="23" t="s">
        <v>124</v>
      </c>
      <c r="I15" s="23" t="s">
        <v>124</v>
      </c>
      <c r="J15" s="23" t="s">
        <v>124</v>
      </c>
      <c r="K15" s="23" t="s">
        <v>124</v>
      </c>
      <c r="M15" s="18"/>
    </row>
    <row r="16" spans="1:13" ht="35.1" customHeight="1">
      <c r="A16" s="34" t="s">
        <v>10</v>
      </c>
      <c r="B16" s="26" t="s">
        <v>107</v>
      </c>
      <c r="C16" s="23" t="s">
        <v>124</v>
      </c>
      <c r="D16" s="23" t="s">
        <v>124</v>
      </c>
      <c r="E16" s="23" t="s">
        <v>124</v>
      </c>
      <c r="F16" s="23" t="s">
        <v>124</v>
      </c>
      <c r="G16" s="23" t="s">
        <v>124</v>
      </c>
      <c r="H16" s="23" t="s">
        <v>124</v>
      </c>
      <c r="I16" s="23" t="s">
        <v>124</v>
      </c>
      <c r="J16" s="23" t="s">
        <v>124</v>
      </c>
      <c r="K16" s="23" t="s">
        <v>124</v>
      </c>
    </row>
    <row r="17" spans="1:11" ht="35.1" customHeight="1">
      <c r="A17" s="34"/>
      <c r="B17" s="26" t="s">
        <v>106</v>
      </c>
      <c r="C17" s="23" t="s">
        <v>124</v>
      </c>
      <c r="D17" s="23" t="s">
        <v>124</v>
      </c>
      <c r="E17" s="23" t="s">
        <v>124</v>
      </c>
      <c r="F17" s="23" t="s">
        <v>124</v>
      </c>
      <c r="G17" s="23" t="s">
        <v>124</v>
      </c>
      <c r="H17" s="23" t="s">
        <v>124</v>
      </c>
      <c r="I17" s="23" t="s">
        <v>124</v>
      </c>
      <c r="J17" s="23" t="s">
        <v>124</v>
      </c>
      <c r="K17" s="23" t="s">
        <v>124</v>
      </c>
    </row>
    <row r="18" spans="1:11" ht="35.1" customHeight="1">
      <c r="A18" s="34" t="s">
        <v>11</v>
      </c>
      <c r="B18" s="30" t="s">
        <v>108</v>
      </c>
      <c r="C18" s="23" t="s">
        <v>124</v>
      </c>
      <c r="D18" s="23" t="s">
        <v>124</v>
      </c>
      <c r="E18" s="23" t="s">
        <v>124</v>
      </c>
      <c r="F18" s="23" t="s">
        <v>124</v>
      </c>
      <c r="G18" s="23" t="s">
        <v>124</v>
      </c>
      <c r="H18" s="23" t="s">
        <v>124</v>
      </c>
      <c r="I18" s="23" t="s">
        <v>124</v>
      </c>
      <c r="J18" s="23" t="s">
        <v>124</v>
      </c>
      <c r="K18" s="23" t="s">
        <v>124</v>
      </c>
    </row>
    <row r="19" spans="1:11" ht="35.1" customHeight="1">
      <c r="A19" s="34"/>
      <c r="B19" s="26" t="s">
        <v>106</v>
      </c>
      <c r="C19" s="23" t="s">
        <v>124</v>
      </c>
      <c r="D19" s="23" t="s">
        <v>124</v>
      </c>
      <c r="E19" s="23" t="s">
        <v>124</v>
      </c>
      <c r="F19" s="23" t="s">
        <v>124</v>
      </c>
      <c r="G19" s="23" t="s">
        <v>124</v>
      </c>
      <c r="H19" s="23" t="s">
        <v>124</v>
      </c>
      <c r="I19" s="23" t="s">
        <v>124</v>
      </c>
      <c r="J19" s="23" t="s">
        <v>124</v>
      </c>
      <c r="K19" s="23" t="s">
        <v>124</v>
      </c>
    </row>
    <row r="20" spans="1:11" ht="35.1" customHeight="1">
      <c r="A20" s="34" t="s">
        <v>12</v>
      </c>
      <c r="B20" s="26" t="s">
        <v>109</v>
      </c>
      <c r="C20" s="23" t="s">
        <v>124</v>
      </c>
      <c r="D20" s="23" t="s">
        <v>124</v>
      </c>
      <c r="E20" s="23" t="s">
        <v>124</v>
      </c>
      <c r="F20" s="23" t="s">
        <v>124</v>
      </c>
      <c r="G20" s="23" t="s">
        <v>124</v>
      </c>
      <c r="H20" s="23" t="s">
        <v>124</v>
      </c>
      <c r="I20" s="23" t="s">
        <v>124</v>
      </c>
      <c r="J20" s="23" t="s">
        <v>124</v>
      </c>
      <c r="K20" s="23" t="s">
        <v>124</v>
      </c>
    </row>
    <row r="21" spans="1:11" ht="15.7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s="56" customFormat="1" ht="30" customHeight="1">
      <c r="A22" s="69" t="s">
        <v>151</v>
      </c>
      <c r="B22" s="128" t="s">
        <v>153</v>
      </c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s="56" customFormat="1" ht="123" customHeight="1">
      <c r="A23" s="69" t="s">
        <v>152</v>
      </c>
      <c r="B23" s="128" t="s">
        <v>154</v>
      </c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ht="15.75">
      <c r="A24" s="43" t="s">
        <v>132</v>
      </c>
      <c r="B24" s="43"/>
      <c r="C24" s="59"/>
      <c r="D24" s="59"/>
      <c r="E24" s="59"/>
      <c r="F24" s="59"/>
      <c r="G24" s="59"/>
      <c r="H24" s="59"/>
      <c r="I24" s="59"/>
      <c r="J24" s="59"/>
      <c r="K24" s="59"/>
    </row>
    <row r="25" spans="1:11" ht="15.75">
      <c r="A25" s="122" t="s">
        <v>133</v>
      </c>
      <c r="B25" s="122"/>
      <c r="C25" s="59"/>
      <c r="D25" s="59"/>
      <c r="E25" s="59"/>
      <c r="F25" s="59"/>
      <c r="G25" s="59"/>
      <c r="H25" s="59"/>
      <c r="I25" s="59"/>
      <c r="J25" s="59"/>
      <c r="K25" s="59"/>
    </row>
  </sheetData>
  <mergeCells count="13">
    <mergeCell ref="A25:B25"/>
    <mergeCell ref="B22:K22"/>
    <mergeCell ref="B23:K23"/>
    <mergeCell ref="G2:K2"/>
    <mergeCell ref="G1:K1"/>
    <mergeCell ref="I8:K8"/>
    <mergeCell ref="A5:K5"/>
    <mergeCell ref="A6:K6"/>
    <mergeCell ref="G3:K3"/>
    <mergeCell ref="A8:A9"/>
    <mergeCell ref="B8:B9"/>
    <mergeCell ref="C8:E8"/>
    <mergeCell ref="F8:H8"/>
  </mergeCells>
  <pageMargins left="0.70866141732283472" right="0.31496062992125984" top="0.74803149606299213" bottom="0.74803149606299213" header="0.31496062992125984" footer="0.31496062992125984"/>
  <pageSetup paperSize="9" scale="5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3"/>
  <sheetViews>
    <sheetView view="pageBreakPreview" zoomScale="85" zoomScaleNormal="96" zoomScaleSheetLayoutView="85" workbookViewId="0">
      <selection activeCell="L9" sqref="L9"/>
    </sheetView>
  </sheetViews>
  <sheetFormatPr defaultRowHeight="15"/>
  <cols>
    <col min="1" max="1" width="5.7109375" customWidth="1"/>
    <col min="2" max="2" width="48.85546875" customWidth="1"/>
    <col min="3" max="8" width="9.7109375" customWidth="1"/>
  </cols>
  <sheetData>
    <row r="1" spans="1:10" ht="15.75">
      <c r="A1" s="19"/>
      <c r="B1" s="19"/>
      <c r="C1" s="135" t="s">
        <v>130</v>
      </c>
      <c r="D1" s="135"/>
      <c r="E1" s="135"/>
      <c r="F1" s="135"/>
      <c r="G1" s="135"/>
      <c r="H1" s="135"/>
    </row>
    <row r="2" spans="1:10" ht="30.75" customHeight="1">
      <c r="A2" s="19"/>
      <c r="B2" s="19"/>
      <c r="C2" s="128" t="s">
        <v>1</v>
      </c>
      <c r="D2" s="128"/>
      <c r="E2" s="128"/>
      <c r="F2" s="128"/>
      <c r="G2" s="128"/>
      <c r="H2" s="128"/>
    </row>
    <row r="3" spans="1:10" ht="18" customHeight="1">
      <c r="A3" s="19"/>
      <c r="B3" s="19"/>
      <c r="C3" s="135" t="s">
        <v>2</v>
      </c>
      <c r="D3" s="135"/>
      <c r="E3" s="135"/>
      <c r="F3" s="135"/>
      <c r="G3" s="135"/>
      <c r="H3" s="135"/>
      <c r="I3" s="4"/>
      <c r="J3" s="4"/>
    </row>
    <row r="4" spans="1:10" ht="15.75">
      <c r="A4" s="19"/>
      <c r="B4" s="19"/>
      <c r="C4" s="19"/>
      <c r="D4" s="19"/>
      <c r="E4" s="19"/>
      <c r="F4" s="19"/>
      <c r="G4" s="19"/>
      <c r="H4" s="19"/>
    </row>
    <row r="5" spans="1:10" ht="23.25" customHeight="1">
      <c r="A5" s="112" t="s">
        <v>96</v>
      </c>
      <c r="B5" s="112"/>
      <c r="C5" s="112"/>
      <c r="D5" s="112"/>
      <c r="E5" s="112"/>
      <c r="F5" s="112"/>
      <c r="G5" s="112"/>
      <c r="H5" s="112"/>
    </row>
    <row r="6" spans="1:10" ht="35.25" customHeight="1">
      <c r="A6" s="113" t="s">
        <v>148</v>
      </c>
      <c r="B6" s="113"/>
      <c r="C6" s="113"/>
      <c r="D6" s="113"/>
      <c r="E6" s="113"/>
      <c r="F6" s="113"/>
      <c r="G6" s="113"/>
      <c r="H6" s="113"/>
    </row>
    <row r="7" spans="1:10" ht="15.75">
      <c r="A7" s="20"/>
      <c r="B7" s="72" t="s">
        <v>146</v>
      </c>
      <c r="C7" s="20"/>
      <c r="D7" s="20"/>
      <c r="E7" s="20"/>
      <c r="F7" s="20"/>
      <c r="G7" s="20"/>
      <c r="H7" s="20"/>
    </row>
    <row r="8" spans="1:10" ht="45" customHeight="1">
      <c r="A8" s="125" t="s">
        <v>34</v>
      </c>
      <c r="B8" s="126" t="s">
        <v>97</v>
      </c>
      <c r="C8" s="131" t="s">
        <v>131</v>
      </c>
      <c r="D8" s="132"/>
      <c r="E8" s="133"/>
      <c r="F8" s="131" t="s">
        <v>99</v>
      </c>
      <c r="G8" s="132"/>
      <c r="H8" s="133"/>
    </row>
    <row r="9" spans="1:10" ht="54" customHeight="1">
      <c r="A9" s="125"/>
      <c r="B9" s="126"/>
      <c r="C9" s="21" t="s">
        <v>100</v>
      </c>
      <c r="D9" s="21" t="s">
        <v>101</v>
      </c>
      <c r="E9" s="22" t="s">
        <v>102</v>
      </c>
      <c r="F9" s="21" t="s">
        <v>100</v>
      </c>
      <c r="G9" s="21" t="s">
        <v>101</v>
      </c>
      <c r="H9" s="22" t="s">
        <v>102</v>
      </c>
    </row>
    <row r="10" spans="1:10" ht="24.95" customHeight="1">
      <c r="A10" s="28" t="s">
        <v>7</v>
      </c>
      <c r="B10" s="73" t="s">
        <v>103</v>
      </c>
      <c r="C10" s="74">
        <f>19+30</f>
        <v>49</v>
      </c>
      <c r="D10" s="23" t="s">
        <v>124</v>
      </c>
      <c r="E10" s="23" t="s">
        <v>124</v>
      </c>
      <c r="F10" s="77">
        <f>167.08+234</f>
        <v>401.08000000000004</v>
      </c>
      <c r="G10" s="23" t="s">
        <v>124</v>
      </c>
      <c r="H10" s="23" t="s">
        <v>124</v>
      </c>
      <c r="I10" s="70"/>
    </row>
    <row r="11" spans="1:10" ht="24.95" customHeight="1">
      <c r="A11" s="23"/>
      <c r="B11" s="26" t="s">
        <v>149</v>
      </c>
      <c r="C11" s="74">
        <f>16+26</f>
        <v>42</v>
      </c>
      <c r="D11" s="23" t="s">
        <v>124</v>
      </c>
      <c r="E11" s="23" t="s">
        <v>124</v>
      </c>
      <c r="F11" s="77">
        <f>154+196</f>
        <v>350</v>
      </c>
      <c r="G11" s="23" t="s">
        <v>124</v>
      </c>
      <c r="H11" s="23" t="s">
        <v>124</v>
      </c>
      <c r="J11" s="36"/>
    </row>
    <row r="12" spans="1:10" ht="24.95" customHeight="1">
      <c r="A12" s="28" t="s">
        <v>8</v>
      </c>
      <c r="B12" s="29" t="s">
        <v>104</v>
      </c>
      <c r="C12" s="28">
        <f>5+2</f>
        <v>7</v>
      </c>
      <c r="D12" s="28">
        <v>1</v>
      </c>
      <c r="E12" s="26"/>
      <c r="F12" s="78">
        <f>275+114-65</f>
        <v>324</v>
      </c>
      <c r="G12" s="29">
        <v>65</v>
      </c>
      <c r="H12" s="26"/>
      <c r="J12" s="17"/>
    </row>
    <row r="13" spans="1:10" ht="24.95" customHeight="1">
      <c r="A13" s="23"/>
      <c r="B13" s="26" t="s">
        <v>150</v>
      </c>
      <c r="C13" s="23" t="s">
        <v>124</v>
      </c>
      <c r="D13" s="23" t="s">
        <v>124</v>
      </c>
      <c r="E13" s="23" t="s">
        <v>124</v>
      </c>
      <c r="F13" s="23" t="s">
        <v>124</v>
      </c>
      <c r="G13" s="23" t="s">
        <v>124</v>
      </c>
      <c r="H13" s="23" t="s">
        <v>124</v>
      </c>
      <c r="I13" s="71"/>
      <c r="J13" s="36"/>
    </row>
    <row r="14" spans="1:10" ht="24.95" customHeight="1">
      <c r="A14" s="23" t="s">
        <v>9</v>
      </c>
      <c r="B14" s="26" t="s">
        <v>105</v>
      </c>
      <c r="C14" s="23" t="s">
        <v>124</v>
      </c>
      <c r="D14" s="23" t="s">
        <v>124</v>
      </c>
      <c r="E14" s="23" t="s">
        <v>124</v>
      </c>
      <c r="F14" s="23" t="s">
        <v>124</v>
      </c>
      <c r="G14" s="23" t="s">
        <v>124</v>
      </c>
      <c r="H14" s="23" t="s">
        <v>124</v>
      </c>
      <c r="J14" s="36"/>
    </row>
    <row r="15" spans="1:10" ht="24.95" customHeight="1">
      <c r="A15" s="28"/>
      <c r="B15" s="26" t="s">
        <v>106</v>
      </c>
      <c r="C15" s="23" t="s">
        <v>124</v>
      </c>
      <c r="D15" s="23" t="s">
        <v>124</v>
      </c>
      <c r="E15" s="23" t="s">
        <v>124</v>
      </c>
      <c r="F15" s="23" t="s">
        <v>124</v>
      </c>
      <c r="G15" s="23" t="s">
        <v>124</v>
      </c>
      <c r="H15" s="23" t="s">
        <v>124</v>
      </c>
    </row>
    <row r="16" spans="1:10" ht="24.95" customHeight="1">
      <c r="A16" s="23" t="s">
        <v>10</v>
      </c>
      <c r="B16" s="26" t="s">
        <v>107</v>
      </c>
      <c r="C16" s="23" t="s">
        <v>124</v>
      </c>
      <c r="D16" s="23" t="s">
        <v>124</v>
      </c>
      <c r="E16" s="23" t="s">
        <v>124</v>
      </c>
      <c r="F16" s="23" t="s">
        <v>124</v>
      </c>
      <c r="G16" s="23" t="s">
        <v>124</v>
      </c>
      <c r="H16" s="23" t="s">
        <v>124</v>
      </c>
    </row>
    <row r="17" spans="1:13" ht="24.95" customHeight="1">
      <c r="A17" s="23"/>
      <c r="B17" s="26" t="s">
        <v>106</v>
      </c>
      <c r="C17" s="23" t="s">
        <v>124</v>
      </c>
      <c r="D17" s="23" t="s">
        <v>124</v>
      </c>
      <c r="E17" s="23" t="s">
        <v>124</v>
      </c>
      <c r="F17" s="23" t="s">
        <v>124</v>
      </c>
      <c r="G17" s="23" t="s">
        <v>124</v>
      </c>
      <c r="H17" s="23" t="s">
        <v>124</v>
      </c>
    </row>
    <row r="18" spans="1:13" ht="24.95" customHeight="1">
      <c r="A18" s="23" t="s">
        <v>11</v>
      </c>
      <c r="B18" s="30" t="s">
        <v>108</v>
      </c>
      <c r="C18" s="23" t="s">
        <v>124</v>
      </c>
      <c r="D18" s="23" t="s">
        <v>124</v>
      </c>
      <c r="E18" s="23" t="s">
        <v>124</v>
      </c>
      <c r="F18" s="23" t="s">
        <v>124</v>
      </c>
      <c r="G18" s="23" t="s">
        <v>124</v>
      </c>
      <c r="H18" s="23" t="s">
        <v>124</v>
      </c>
    </row>
    <row r="19" spans="1:13" ht="24.95" customHeight="1">
      <c r="A19" s="23"/>
      <c r="B19" s="26" t="s">
        <v>106</v>
      </c>
      <c r="C19" s="23" t="s">
        <v>124</v>
      </c>
      <c r="D19" s="23" t="s">
        <v>124</v>
      </c>
      <c r="E19" s="23" t="s">
        <v>124</v>
      </c>
      <c r="F19" s="23" t="s">
        <v>124</v>
      </c>
      <c r="G19" s="23" t="s">
        <v>124</v>
      </c>
      <c r="H19" s="23" t="s">
        <v>124</v>
      </c>
    </row>
    <row r="20" spans="1:13" ht="24.95" customHeight="1">
      <c r="A20" s="23" t="s">
        <v>12</v>
      </c>
      <c r="B20" s="26" t="s">
        <v>109</v>
      </c>
      <c r="C20" s="23" t="s">
        <v>124</v>
      </c>
      <c r="D20" s="23" t="s">
        <v>124</v>
      </c>
      <c r="E20" s="23" t="s">
        <v>124</v>
      </c>
      <c r="F20" s="23" t="s">
        <v>124</v>
      </c>
      <c r="G20" s="23" t="s">
        <v>124</v>
      </c>
      <c r="H20" s="23" t="s">
        <v>124</v>
      </c>
    </row>
    <row r="21" spans="1:13" ht="15.75">
      <c r="A21" s="19"/>
      <c r="B21" s="19"/>
      <c r="C21" s="19"/>
      <c r="D21" s="19"/>
      <c r="E21" s="19"/>
      <c r="F21" s="19"/>
      <c r="G21" s="19"/>
      <c r="H21" s="19"/>
    </row>
    <row r="22" spans="1:13" ht="36" customHeight="1">
      <c r="A22" s="69" t="s">
        <v>151</v>
      </c>
      <c r="B22" s="128" t="s">
        <v>153</v>
      </c>
      <c r="C22" s="128"/>
      <c r="D22" s="128"/>
      <c r="E22" s="128"/>
      <c r="F22" s="128"/>
      <c r="G22" s="128"/>
      <c r="H22" s="128"/>
    </row>
    <row r="23" spans="1:13" ht="111" customHeight="1">
      <c r="A23" s="69" t="s">
        <v>152</v>
      </c>
      <c r="B23" s="128" t="s">
        <v>154</v>
      </c>
      <c r="C23" s="128"/>
      <c r="D23" s="128"/>
      <c r="E23" s="128"/>
      <c r="F23" s="128"/>
      <c r="G23" s="128"/>
      <c r="H23" s="128"/>
    </row>
    <row r="24" spans="1:13" ht="15.75">
      <c r="A24" s="41" t="s">
        <v>132</v>
      </c>
      <c r="B24" s="41"/>
      <c r="C24" s="19"/>
      <c r="D24" s="19"/>
      <c r="E24" s="19"/>
      <c r="F24" s="19"/>
      <c r="G24" s="19"/>
      <c r="H24" s="19"/>
    </row>
    <row r="25" spans="1:13" ht="15.75" customHeight="1">
      <c r="A25" s="134" t="s">
        <v>133</v>
      </c>
      <c r="B25" s="134"/>
      <c r="C25" s="19"/>
      <c r="D25" s="19"/>
      <c r="E25" s="19"/>
      <c r="F25" s="19"/>
      <c r="G25" s="19"/>
      <c r="H25" s="19"/>
      <c r="J25" s="37"/>
      <c r="K25" s="38"/>
      <c r="L25" s="38"/>
      <c r="M25" s="37"/>
    </row>
    <row r="51" spans="10:17">
      <c r="J51" s="36"/>
      <c r="K51" s="36"/>
      <c r="L51" s="36"/>
      <c r="M51" s="36"/>
      <c r="N51" s="36"/>
      <c r="O51" s="36"/>
      <c r="P51" s="36"/>
      <c r="Q51" s="36"/>
    </row>
    <row r="53" spans="10:17">
      <c r="J53" s="36"/>
      <c r="K53" s="36"/>
      <c r="L53" s="36"/>
      <c r="M53" s="36"/>
      <c r="N53" s="36"/>
      <c r="O53" s="36"/>
      <c r="P53" s="36"/>
      <c r="Q53" s="36"/>
    </row>
  </sheetData>
  <mergeCells count="12">
    <mergeCell ref="A25:B25"/>
    <mergeCell ref="C1:H1"/>
    <mergeCell ref="C2:H2"/>
    <mergeCell ref="A8:A9"/>
    <mergeCell ref="B8:B9"/>
    <mergeCell ref="C8:E8"/>
    <mergeCell ref="F8:H8"/>
    <mergeCell ref="C3:H3"/>
    <mergeCell ref="A5:H5"/>
    <mergeCell ref="A6:H6"/>
    <mergeCell ref="B22:H22"/>
    <mergeCell ref="B23:H23"/>
  </mergeCells>
  <pageMargins left="0.9055118110236221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Прил. №2</vt:lpstr>
      <vt:lpstr>Прил. №3</vt:lpstr>
      <vt:lpstr>Прилож. №4</vt:lpstr>
      <vt:lpstr>Прилож. №5</vt:lpstr>
      <vt:lpstr>Прилож.№6</vt:lpstr>
      <vt:lpstr>Прилож.№7</vt:lpstr>
      <vt:lpstr>Прилож.№8</vt:lpstr>
      <vt:lpstr>Прилож.№9</vt:lpstr>
      <vt:lpstr>'Прил. №2'!Область_печати</vt:lpstr>
      <vt:lpstr>'Прил. №3'!Область_печати</vt:lpstr>
      <vt:lpstr>'Прилож. №4'!Область_печати</vt:lpstr>
      <vt:lpstr>'Прилож. №5'!Область_печати</vt:lpstr>
      <vt:lpstr>Прилож.№6!Область_печати</vt:lpstr>
      <vt:lpstr>Прилож.№7!Область_печати</vt:lpstr>
      <vt:lpstr>Прилож.№8!Область_печати</vt:lpstr>
      <vt:lpstr>Прилож.№9!Область_печати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2017-10-20T05:47:57Z</dcterms:modified>
</cp:coreProperties>
</file>