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17г" sheetId="1" r:id="rId1"/>
  </sheets>
  <definedNames>
    <definedName name="_xlnm.Print_Area" localSheetId="0">'Баланс 2017г'!$A$1:$N$32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<sst xmlns="http://schemas.openxmlformats.org/spreadsheetml/2006/main" count="45" uniqueCount="37">
  <si>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</si>
  <si>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</si>
  <si>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</si>
  <si>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</si>
  <si>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</si>
  <si>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</si>
  <si>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</si>
  <si>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</si>
  <si>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</si>
  <si>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</si>
  <si>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</si>
  <si>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</si>
  <si>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</si>
  <si>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</si>
  <si>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</si>
  <si>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</si>
  <si>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</si>
  <si>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</si>
  <si>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</si>
  <si>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</si>
  <si>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</si>
  <si>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</si>
  <si>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</si>
  <si>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</si>
  <si>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</si>
  <si>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</si>
  <si>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</si>
  <si>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</si>
  <si>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</si>
  <si>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</si>
  <si>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Факт 2017г</t>
  </si>
  <si>
    <t>БАЛАНС  ЭЛЕКТРИЧЕСКОЙ  ЭНЕРГИИ    2017  ГОД</t>
  </si>
  <si>
    <t>2017г</t>
  </si>
  <si>
    <t>в т.ч. СН-1 (кВтч)</t>
  </si>
  <si>
    <t>в т.ч. СН-2 (кВтч)</t>
  </si>
  <si>
    <t>в т.ч. НН (кВтч)</t>
  </si>
  <si>
    <t>Форма №  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</si>
</sst>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7"/>
  <sheetViews>
    <sheetView tabSelected="1" view="pageBreakPreview" zoomScale="60" zoomScaleNormal="75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0" sqref="J30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39" t="s">
        <v>29</v>
      </c>
      <c r="B1" s="39"/>
      <c r="C1" s="39"/>
      <c r="D1" s="39"/>
      <c r="E1" s="1"/>
      <c r="F1" s="1"/>
      <c r="G1" s="1"/>
      <c r="H1" s="1"/>
      <c r="I1" s="1"/>
      <c r="J1" s="1"/>
      <c r="K1" s="30" t="s">
        <v>36</v>
      </c>
      <c r="L1" s="1"/>
      <c r="M1" s="1"/>
      <c r="N1" s="1"/>
    </row>
    <row r="2" spans="1:14" ht="62.25" customHeight="1">
      <c r="A2" s="40" t="s">
        <v>31</v>
      </c>
      <c r="B2" s="40"/>
      <c r="C2" s="40"/>
      <c r="D2" s="40"/>
      <c r="E2" s="40"/>
      <c r="F2" s="40"/>
      <c r="G2" s="40"/>
      <c r="H2" s="40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41" t="s">
        <v>21</v>
      </c>
      <c r="B4" s="43" t="s">
        <v>30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7.5" customHeight="1">
      <c r="A5" s="42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32</v>
      </c>
    </row>
    <row r="6" spans="1:14" ht="15.75" customHeight="1">
      <c r="A6" s="7" t="s">
        <v>4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9.5" customHeight="1">
      <c r="A7" s="20" t="s">
        <v>25</v>
      </c>
      <c r="B7" s="26">
        <f>B8+B9+B10</f>
        <v>13045538</v>
      </c>
      <c r="C7" s="26">
        <f aca="true" t="shared" si="0" ref="C7:M7">C8+C9+C10</f>
        <v>11342230</v>
      </c>
      <c r="D7" s="26">
        <f t="shared" si="0"/>
        <v>11545149</v>
      </c>
      <c r="E7" s="26">
        <f t="shared" si="0"/>
        <v>10134363</v>
      </c>
      <c r="F7" s="26">
        <f t="shared" si="0"/>
        <v>9360484</v>
      </c>
      <c r="G7" s="26">
        <f t="shared" si="0"/>
        <v>9328667</v>
      </c>
      <c r="H7" s="26">
        <f t="shared" si="0"/>
        <v>8032579</v>
      </c>
      <c r="I7" s="26">
        <f t="shared" si="0"/>
        <v>9517575</v>
      </c>
      <c r="J7" s="26">
        <f t="shared" si="0"/>
        <v>10736932</v>
      </c>
      <c r="K7" s="26">
        <f t="shared" si="0"/>
        <v>10799465</v>
      </c>
      <c r="L7" s="26">
        <f t="shared" si="0"/>
        <v>11740743</v>
      </c>
      <c r="M7" s="26">
        <f t="shared" si="0"/>
        <v>12989011</v>
      </c>
      <c r="N7" s="9">
        <f aca="true" t="shared" si="1" ref="N7:N19">SUM(B7:M7)</f>
        <v>128572736</v>
      </c>
      <c r="P7" s="31"/>
      <c r="Q7" s="31"/>
      <c r="R7" s="31"/>
    </row>
    <row r="8" spans="1:17" ht="19.5" customHeight="1" outlineLevel="1">
      <c r="A8" s="21" t="s">
        <v>19</v>
      </c>
      <c r="B8" s="10">
        <v>8249942</v>
      </c>
      <c r="C8" s="10">
        <v>7221717</v>
      </c>
      <c r="D8" s="10">
        <v>7300615</v>
      </c>
      <c r="E8" s="10">
        <v>6448237</v>
      </c>
      <c r="F8" s="10">
        <v>6040776</v>
      </c>
      <c r="G8" s="10">
        <v>5987621</v>
      </c>
      <c r="H8" s="10">
        <v>5240261</v>
      </c>
      <c r="I8" s="10">
        <v>6182468</v>
      </c>
      <c r="J8" s="10">
        <v>7026040</v>
      </c>
      <c r="K8" s="10">
        <v>7035931</v>
      </c>
      <c r="L8" s="10">
        <v>7657568</v>
      </c>
      <c r="M8" s="10">
        <v>8343160</v>
      </c>
      <c r="N8" s="8">
        <f t="shared" si="1"/>
        <v>82734336</v>
      </c>
      <c r="Q8" s="31"/>
    </row>
    <row r="9" spans="1:15" ht="19.5" customHeight="1" outlineLevel="1">
      <c r="A9" s="21" t="s">
        <v>22</v>
      </c>
      <c r="B9" s="10">
        <v>4678006</v>
      </c>
      <c r="C9" s="10">
        <v>4069585</v>
      </c>
      <c r="D9" s="10">
        <v>4177904</v>
      </c>
      <c r="E9" s="10">
        <v>3624778</v>
      </c>
      <c r="F9" s="10">
        <v>3269730</v>
      </c>
      <c r="G9" s="10">
        <v>3292831</v>
      </c>
      <c r="H9" s="10">
        <v>2736699</v>
      </c>
      <c r="I9" s="10">
        <v>3298696</v>
      </c>
      <c r="J9" s="10">
        <v>3653543</v>
      </c>
      <c r="K9" s="10">
        <v>3712078</v>
      </c>
      <c r="L9" s="10">
        <v>4021982</v>
      </c>
      <c r="M9" s="10">
        <v>4578997</v>
      </c>
      <c r="N9" s="8">
        <f t="shared" si="1"/>
        <v>45114829</v>
      </c>
      <c r="O9" s="31"/>
    </row>
    <row r="10" spans="1:14" ht="19.5" customHeight="1" outlineLevel="1">
      <c r="A10" s="21" t="s">
        <v>0</v>
      </c>
      <c r="B10" s="10">
        <v>117590</v>
      </c>
      <c r="C10" s="10">
        <v>50928</v>
      </c>
      <c r="D10" s="10">
        <v>66630</v>
      </c>
      <c r="E10" s="10">
        <v>61348</v>
      </c>
      <c r="F10" s="10">
        <v>49978</v>
      </c>
      <c r="G10" s="10">
        <v>48215</v>
      </c>
      <c r="H10" s="10">
        <v>55619</v>
      </c>
      <c r="I10" s="10">
        <v>36411</v>
      </c>
      <c r="J10" s="10">
        <v>57349</v>
      </c>
      <c r="K10" s="10">
        <v>51456</v>
      </c>
      <c r="L10" s="10">
        <v>61193</v>
      </c>
      <c r="M10" s="10">
        <v>66854</v>
      </c>
      <c r="N10" s="8">
        <f t="shared" si="1"/>
        <v>723571</v>
      </c>
    </row>
    <row r="11" spans="1:17" ht="19.5" customHeight="1" outlineLevel="1">
      <c r="A11" s="22" t="s">
        <v>24</v>
      </c>
      <c r="B11" s="27">
        <f>SUM(B12:B15)</f>
        <v>73769</v>
      </c>
      <c r="C11" s="27">
        <f aca="true" t="shared" si="2" ref="C11:M11">SUM(C12:C15)</f>
        <v>70582</v>
      </c>
      <c r="D11" s="27">
        <f t="shared" si="2"/>
        <v>65819</v>
      </c>
      <c r="E11" s="27">
        <f t="shared" si="2"/>
        <v>54736</v>
      </c>
      <c r="F11" s="27">
        <f t="shared" si="2"/>
        <v>45528</v>
      </c>
      <c r="G11" s="27">
        <f t="shared" si="2"/>
        <v>28151</v>
      </c>
      <c r="H11" s="27">
        <f t="shared" si="2"/>
        <v>14450</v>
      </c>
      <c r="I11" s="27">
        <f t="shared" si="2"/>
        <v>16664</v>
      </c>
      <c r="J11" s="27">
        <f t="shared" si="2"/>
        <v>27681</v>
      </c>
      <c r="K11" s="27">
        <f t="shared" si="2"/>
        <v>50018</v>
      </c>
      <c r="L11" s="27">
        <f t="shared" si="2"/>
        <v>58904</v>
      </c>
      <c r="M11" s="27">
        <f t="shared" si="2"/>
        <v>69793</v>
      </c>
      <c r="N11" s="9">
        <f>SUM(N12:N15)</f>
        <v>576095</v>
      </c>
      <c r="O11" s="31"/>
      <c r="P11" s="31"/>
      <c r="Q11" s="31"/>
    </row>
    <row r="12" spans="1:14" ht="19.5" customHeight="1" outlineLevel="1">
      <c r="A12" s="21" t="s">
        <v>19</v>
      </c>
      <c r="B12" s="10">
        <f>60796+4528</f>
        <v>65324</v>
      </c>
      <c r="C12" s="10">
        <v>63386</v>
      </c>
      <c r="D12" s="10">
        <v>57647</v>
      </c>
      <c r="E12" s="10">
        <v>47847</v>
      </c>
      <c r="F12" s="10">
        <v>38626</v>
      </c>
      <c r="G12" s="10">
        <v>25348</v>
      </c>
      <c r="H12" s="10">
        <v>10777</v>
      </c>
      <c r="I12" s="10">
        <v>12620</v>
      </c>
      <c r="J12" s="10">
        <v>24295</v>
      </c>
      <c r="K12" s="10">
        <v>45527</v>
      </c>
      <c r="L12" s="10">
        <v>51777</v>
      </c>
      <c r="M12" s="10">
        <v>63485</v>
      </c>
      <c r="N12" s="8">
        <f t="shared" si="1"/>
        <v>506659</v>
      </c>
    </row>
    <row r="13" spans="1:14" ht="19.5" customHeight="1" outlineLevel="1">
      <c r="A13" s="21" t="s">
        <v>22</v>
      </c>
      <c r="B13" s="10">
        <v>8445</v>
      </c>
      <c r="C13" s="10">
        <v>7196</v>
      </c>
      <c r="D13" s="10">
        <v>8172</v>
      </c>
      <c r="E13" s="10">
        <v>6889</v>
      </c>
      <c r="F13" s="10">
        <v>6902</v>
      </c>
      <c r="G13" s="10">
        <v>2803</v>
      </c>
      <c r="H13" s="10">
        <v>3673</v>
      </c>
      <c r="I13" s="10">
        <v>4044</v>
      </c>
      <c r="J13" s="10">
        <v>3386</v>
      </c>
      <c r="K13" s="10">
        <v>4491</v>
      </c>
      <c r="L13" s="10">
        <v>7127</v>
      </c>
      <c r="M13" s="10">
        <v>6308</v>
      </c>
      <c r="N13" s="8">
        <f t="shared" si="1"/>
        <v>69436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 aca="true" t="shared" si="3" ref="B16:M16">+B18+B19+B20+B21+B22+B23</f>
        <v>11508751</v>
      </c>
      <c r="C16" s="11">
        <f t="shared" si="3"/>
        <v>10238598</v>
      </c>
      <c r="D16" s="11">
        <f t="shared" si="3"/>
        <v>10092537</v>
      </c>
      <c r="E16" s="11">
        <f t="shared" si="3"/>
        <v>9194843</v>
      </c>
      <c r="F16" s="11">
        <f t="shared" si="3"/>
        <v>8336262</v>
      </c>
      <c r="G16" s="11">
        <f t="shared" si="3"/>
        <v>7786073</v>
      </c>
      <c r="H16" s="11">
        <f t="shared" si="3"/>
        <v>7809668</v>
      </c>
      <c r="I16" s="11">
        <f t="shared" si="3"/>
        <v>8275853</v>
      </c>
      <c r="J16" s="11">
        <f t="shared" si="3"/>
        <v>10300553</v>
      </c>
      <c r="K16" s="11">
        <f t="shared" si="3"/>
        <v>9220116</v>
      </c>
      <c r="L16" s="11">
        <f t="shared" si="3"/>
        <v>10252290</v>
      </c>
      <c r="M16" s="11">
        <f t="shared" si="3"/>
        <v>10744383</v>
      </c>
      <c r="N16" s="8">
        <f t="shared" si="1"/>
        <v>113759927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3956</v>
      </c>
      <c r="C19" s="13">
        <v>1464</v>
      </c>
      <c r="D19" s="13">
        <v>18313</v>
      </c>
      <c r="E19" s="13">
        <v>18624</v>
      </c>
      <c r="F19" s="13">
        <v>13672</v>
      </c>
      <c r="G19" s="13">
        <v>10609</v>
      </c>
      <c r="H19" s="13">
        <v>9014</v>
      </c>
      <c r="I19" s="13">
        <v>9342</v>
      </c>
      <c r="J19" s="13">
        <v>11298</v>
      </c>
      <c r="K19" s="13">
        <v>20127</v>
      </c>
      <c r="L19" s="13">
        <v>14881</v>
      </c>
      <c r="M19" s="13">
        <v>23395</v>
      </c>
      <c r="N19" s="8">
        <f t="shared" si="1"/>
        <v>154695</v>
      </c>
    </row>
    <row r="20" spans="1:14" ht="19.5" customHeight="1">
      <c r="A20" s="21" t="s">
        <v>0</v>
      </c>
      <c r="B20" s="14">
        <v>3598525</v>
      </c>
      <c r="C20" s="14">
        <f>3300710+844</f>
        <v>3301554</v>
      </c>
      <c r="D20" s="14">
        <v>3219558</v>
      </c>
      <c r="E20" s="14">
        <v>2765856</v>
      </c>
      <c r="F20" s="14">
        <v>2505832</v>
      </c>
      <c r="G20" s="14">
        <v>2123223</v>
      </c>
      <c r="H20" s="14">
        <v>1679198</v>
      </c>
      <c r="I20" s="14">
        <v>2191263</v>
      </c>
      <c r="J20" s="14">
        <v>2432533</v>
      </c>
      <c r="K20" s="14">
        <v>2699755</v>
      </c>
      <c r="L20" s="14">
        <v>3147045</v>
      </c>
      <c r="M20" s="14">
        <v>3413337</v>
      </c>
      <c r="N20" s="8">
        <f t="shared" si="4"/>
        <v>33077679</v>
      </c>
    </row>
    <row r="21" spans="1:14" ht="19.5" customHeight="1">
      <c r="A21" s="21" t="s">
        <v>1</v>
      </c>
      <c r="B21" s="14">
        <v>1985622</v>
      </c>
      <c r="C21" s="14">
        <v>1800539</v>
      </c>
      <c r="D21" s="14">
        <v>1778818</v>
      </c>
      <c r="E21" s="14">
        <v>1611381</v>
      </c>
      <c r="F21" s="14">
        <v>1488214</v>
      </c>
      <c r="G21" s="14">
        <v>1389592</v>
      </c>
      <c r="H21" s="14">
        <v>1280016</v>
      </c>
      <c r="I21" s="14">
        <v>1353574</v>
      </c>
      <c r="J21" s="14">
        <v>1590277</v>
      </c>
      <c r="K21" s="14">
        <v>1602332</v>
      </c>
      <c r="L21" s="14">
        <v>1888543</v>
      </c>
      <c r="M21" s="14">
        <v>1908587</v>
      </c>
      <c r="N21" s="8">
        <f t="shared" si="4"/>
        <v>19677495</v>
      </c>
    </row>
    <row r="22" spans="1:14" ht="19.5" customHeight="1">
      <c r="A22" s="21" t="s">
        <v>23</v>
      </c>
      <c r="B22" s="14">
        <v>274074</v>
      </c>
      <c r="C22" s="14">
        <v>286473</v>
      </c>
      <c r="D22" s="14">
        <v>321429</v>
      </c>
      <c r="E22" s="14">
        <v>255154</v>
      </c>
      <c r="F22" s="14">
        <v>224902</v>
      </c>
      <c r="G22" s="14">
        <v>250328</v>
      </c>
      <c r="H22" s="14">
        <v>168975</v>
      </c>
      <c r="I22" s="14">
        <v>150840</v>
      </c>
      <c r="J22" s="14">
        <v>223621</v>
      </c>
      <c r="K22" s="14">
        <v>217181</v>
      </c>
      <c r="L22" s="14">
        <v>269980</v>
      </c>
      <c r="M22" s="14">
        <v>349684</v>
      </c>
      <c r="N22" s="8">
        <f t="shared" si="4"/>
        <v>2992641</v>
      </c>
    </row>
    <row r="23" spans="1:14" ht="19.5" customHeight="1">
      <c r="A23" s="21" t="s">
        <v>2</v>
      </c>
      <c r="B23" s="14">
        <v>5646574</v>
      </c>
      <c r="C23" s="14">
        <v>4848568</v>
      </c>
      <c r="D23" s="14">
        <v>4754419</v>
      </c>
      <c r="E23" s="14">
        <v>4543828</v>
      </c>
      <c r="F23" s="14">
        <v>4103642</v>
      </c>
      <c r="G23" s="14">
        <v>4012321</v>
      </c>
      <c r="H23" s="14">
        <v>4672465</v>
      </c>
      <c r="I23" s="14">
        <v>4570834</v>
      </c>
      <c r="J23" s="14">
        <v>6042824</v>
      </c>
      <c r="K23" s="14">
        <v>4680721</v>
      </c>
      <c r="L23" s="14">
        <v>4931841</v>
      </c>
      <c r="M23" s="14">
        <v>5049380</v>
      </c>
      <c r="N23" s="8">
        <f t="shared" si="4"/>
        <v>57857417</v>
      </c>
    </row>
    <row r="24" spans="1:18" ht="19.5" customHeight="1">
      <c r="A24" s="23" t="s">
        <v>28</v>
      </c>
      <c r="B24" s="11">
        <f>B7-B11-B16</f>
        <v>1463018</v>
      </c>
      <c r="C24" s="11">
        <f aca="true" t="shared" si="5" ref="C24:N24">C7-C11-C16</f>
        <v>1033050</v>
      </c>
      <c r="D24" s="11">
        <f t="shared" si="5"/>
        <v>1386793</v>
      </c>
      <c r="E24" s="11">
        <f t="shared" si="5"/>
        <v>884784</v>
      </c>
      <c r="F24" s="11">
        <f t="shared" si="5"/>
        <v>978694</v>
      </c>
      <c r="G24" s="11">
        <f t="shared" si="5"/>
        <v>1514443</v>
      </c>
      <c r="H24" s="11">
        <f t="shared" si="5"/>
        <v>208461</v>
      </c>
      <c r="I24" s="11">
        <f>I7-I11-I16</f>
        <v>1225058</v>
      </c>
      <c r="J24" s="11">
        <f>J7-J11-J16</f>
        <v>408698</v>
      </c>
      <c r="K24" s="11">
        <f t="shared" si="5"/>
        <v>1529331</v>
      </c>
      <c r="L24" s="11">
        <f t="shared" si="5"/>
        <v>1429549</v>
      </c>
      <c r="M24" s="11">
        <f>M7-M11-M16</f>
        <v>2174835</v>
      </c>
      <c r="N24" s="11">
        <f t="shared" si="5"/>
        <v>14236714</v>
      </c>
      <c r="O24" s="31"/>
      <c r="Q24" s="32"/>
      <c r="R24" s="32"/>
    </row>
    <row r="25" spans="1:18" ht="19.5" customHeight="1">
      <c r="A25" s="35" t="s">
        <v>33</v>
      </c>
      <c r="B25" s="13">
        <v>40206</v>
      </c>
      <c r="C25" s="13">
        <v>40206</v>
      </c>
      <c r="D25" s="13">
        <v>35705</v>
      </c>
      <c r="E25" s="13">
        <v>31267</v>
      </c>
      <c r="F25" s="13">
        <v>28635</v>
      </c>
      <c r="G25" s="13">
        <v>30720</v>
      </c>
      <c r="H25" s="13">
        <v>25662</v>
      </c>
      <c r="I25" s="13">
        <v>30922</v>
      </c>
      <c r="J25" s="13">
        <v>34237</v>
      </c>
      <c r="K25" s="13">
        <v>32726</v>
      </c>
      <c r="L25" s="13">
        <v>35663</v>
      </c>
      <c r="M25" s="13">
        <v>39981</v>
      </c>
      <c r="N25" s="36">
        <f>SUM(B25:M25)</f>
        <v>405930</v>
      </c>
      <c r="O25" s="31"/>
      <c r="Q25" s="32"/>
      <c r="R25" s="32"/>
    </row>
    <row r="26" spans="1:18" ht="19.5" customHeight="1">
      <c r="A26" s="35" t="s">
        <v>34</v>
      </c>
      <c r="B26" s="13">
        <v>589226</v>
      </c>
      <c r="C26" s="13">
        <v>454588</v>
      </c>
      <c r="D26" s="13">
        <v>482768</v>
      </c>
      <c r="E26" s="13">
        <v>369761</v>
      </c>
      <c r="F26" s="13">
        <v>380794</v>
      </c>
      <c r="G26" s="13">
        <v>449267</v>
      </c>
      <c r="H26" s="13">
        <v>203430</v>
      </c>
      <c r="I26" s="13">
        <v>493891</v>
      </c>
      <c r="J26" s="13">
        <v>248544</v>
      </c>
      <c r="K26" s="13">
        <v>597615</v>
      </c>
      <c r="L26" s="13">
        <v>460661</v>
      </c>
      <c r="M26" s="13">
        <v>667845</v>
      </c>
      <c r="N26" s="36">
        <f>SUM(B26:M26)</f>
        <v>5398390</v>
      </c>
      <c r="O26" s="31"/>
      <c r="Q26" s="32"/>
      <c r="R26" s="32"/>
    </row>
    <row r="27" spans="1:18" ht="19.5" customHeight="1">
      <c r="A27" s="35" t="s">
        <v>35</v>
      </c>
      <c r="B27" s="13">
        <v>833586</v>
      </c>
      <c r="C27" s="13">
        <v>538256</v>
      </c>
      <c r="D27" s="13">
        <v>868320</v>
      </c>
      <c r="E27" s="13">
        <v>483756</v>
      </c>
      <c r="F27" s="13">
        <v>569265</v>
      </c>
      <c r="G27" s="13">
        <v>1034456</v>
      </c>
      <c r="H27" s="13">
        <v>-20631</v>
      </c>
      <c r="I27" s="13">
        <v>700245</v>
      </c>
      <c r="J27" s="13">
        <v>125917</v>
      </c>
      <c r="K27" s="13">
        <v>898990</v>
      </c>
      <c r="L27" s="13">
        <v>933225</v>
      </c>
      <c r="M27" s="13">
        <v>1467009</v>
      </c>
      <c r="N27" s="36">
        <f>SUM(B27:M27)</f>
        <v>8432394</v>
      </c>
      <c r="O27" s="31"/>
      <c r="Q27" s="32"/>
      <c r="R27" s="32"/>
    </row>
    <row r="28" spans="1:18" ht="19.5" customHeight="1">
      <c r="A28" s="24" t="s">
        <v>5</v>
      </c>
      <c r="B28" s="15">
        <v>1247200</v>
      </c>
      <c r="C28" s="15">
        <v>1033050</v>
      </c>
      <c r="D28" s="15">
        <v>1058500</v>
      </c>
      <c r="E28" s="15">
        <v>884784</v>
      </c>
      <c r="F28" s="15">
        <v>848100</v>
      </c>
      <c r="G28" s="15">
        <v>856500</v>
      </c>
      <c r="H28" s="15">
        <v>208461</v>
      </c>
      <c r="I28" s="15">
        <v>839300</v>
      </c>
      <c r="J28" s="15">
        <v>408698</v>
      </c>
      <c r="K28" s="15">
        <v>1035600</v>
      </c>
      <c r="L28" s="15">
        <v>1108500</v>
      </c>
      <c r="M28" s="15">
        <v>1224400</v>
      </c>
      <c r="N28" s="9">
        <f>SUM(B28:M28)</f>
        <v>10753093</v>
      </c>
      <c r="Q28" s="33"/>
      <c r="R28" s="32"/>
    </row>
    <row r="29" spans="1:18" ht="19.5" customHeight="1">
      <c r="A29" s="25" t="s">
        <v>27</v>
      </c>
      <c r="B29" s="28">
        <f>B28/B7*100</f>
        <v>9.560356958831441</v>
      </c>
      <c r="C29" s="28">
        <f aca="true" t="shared" si="6" ref="C29:M29">C28/C7*100</f>
        <v>9.107997280957978</v>
      </c>
      <c r="D29" s="28">
        <f t="shared" si="6"/>
        <v>9.168352872708702</v>
      </c>
      <c r="E29" s="28">
        <f t="shared" si="6"/>
        <v>8.730533926996694</v>
      </c>
      <c r="F29" s="28">
        <f>F28/F7*100</f>
        <v>9.060428926538414</v>
      </c>
      <c r="G29" s="28">
        <f t="shared" si="6"/>
        <v>9.181376074416635</v>
      </c>
      <c r="H29" s="28">
        <f t="shared" si="6"/>
        <v>2.595193897252676</v>
      </c>
      <c r="I29" s="28">
        <f t="shared" si="6"/>
        <v>8.818422759999264</v>
      </c>
      <c r="J29" s="28">
        <f t="shared" si="6"/>
        <v>3.8064691105429374</v>
      </c>
      <c r="K29" s="28">
        <f t="shared" si="6"/>
        <v>9.589363917564436</v>
      </c>
      <c r="L29" s="28">
        <f t="shared" si="6"/>
        <v>9.441480833027347</v>
      </c>
      <c r="M29" s="28">
        <f t="shared" si="6"/>
        <v>9.426429772058858</v>
      </c>
      <c r="N29" s="29">
        <f>N28/N7*100</f>
        <v>8.363431730969776</v>
      </c>
      <c r="P29" s="34"/>
      <c r="Q29" s="32"/>
      <c r="R29" s="32"/>
    </row>
    <row r="30" spans="1:18" ht="19.5" customHeight="1">
      <c r="A30" s="24" t="s">
        <v>6</v>
      </c>
      <c r="B30" s="15">
        <f>B24-B28</f>
        <v>215818</v>
      </c>
      <c r="C30" s="15">
        <f aca="true" t="shared" si="7" ref="C30:L30">IF(C24&gt;C28,C24-C28,0)</f>
        <v>0</v>
      </c>
      <c r="D30" s="15">
        <f t="shared" si="7"/>
        <v>328293</v>
      </c>
      <c r="E30" s="15">
        <f t="shared" si="7"/>
        <v>0</v>
      </c>
      <c r="F30" s="15">
        <f t="shared" si="7"/>
        <v>130594</v>
      </c>
      <c r="G30" s="15">
        <f t="shared" si="7"/>
        <v>657943</v>
      </c>
      <c r="H30" s="15">
        <f t="shared" si="7"/>
        <v>0</v>
      </c>
      <c r="I30" s="15">
        <f t="shared" si="7"/>
        <v>385758</v>
      </c>
      <c r="J30" s="15">
        <f t="shared" si="7"/>
        <v>0</v>
      </c>
      <c r="K30" s="15">
        <f t="shared" si="7"/>
        <v>493731</v>
      </c>
      <c r="L30" s="15">
        <f t="shared" si="7"/>
        <v>321049</v>
      </c>
      <c r="M30" s="15">
        <f>IF(M24&gt;M28,M24-M28,0)</f>
        <v>950435</v>
      </c>
      <c r="N30" s="9">
        <f>SUM(B30:M30)</f>
        <v>3483621</v>
      </c>
      <c r="R30" s="31"/>
    </row>
    <row r="31" spans="1:16" ht="19.5" customHeight="1">
      <c r="A31" s="25" t="s">
        <v>27</v>
      </c>
      <c r="B31" s="28">
        <f aca="true" t="shared" si="8" ref="B31:M31">B30/B7*100</f>
        <v>1.654343423782139</v>
      </c>
      <c r="C31" s="28">
        <f t="shared" si="8"/>
        <v>0</v>
      </c>
      <c r="D31" s="28">
        <f t="shared" si="8"/>
        <v>2.8435579306945282</v>
      </c>
      <c r="E31" s="28">
        <f t="shared" si="8"/>
        <v>0</v>
      </c>
      <c r="F31" s="28">
        <f t="shared" si="8"/>
        <v>1.3951628996962122</v>
      </c>
      <c r="G31" s="28">
        <f t="shared" si="8"/>
        <v>7.052915491570231</v>
      </c>
      <c r="H31" s="28">
        <f t="shared" si="8"/>
        <v>0</v>
      </c>
      <c r="I31" s="28">
        <f t="shared" si="8"/>
        <v>4.053112268618845</v>
      </c>
      <c r="J31" s="28">
        <f t="shared" si="8"/>
        <v>0</v>
      </c>
      <c r="K31" s="28">
        <f t="shared" si="8"/>
        <v>4.571809807245081</v>
      </c>
      <c r="L31" s="28">
        <f t="shared" si="8"/>
        <v>2.7344862245941335</v>
      </c>
      <c r="M31" s="28">
        <f t="shared" si="8"/>
        <v>7.317223767075107</v>
      </c>
      <c r="N31" s="29">
        <f>N30/N7*100</f>
        <v>2.7094554478486015</v>
      </c>
      <c r="O31" s="19"/>
      <c r="P31" s="19"/>
    </row>
    <row r="32" spans="1:14" ht="40.5" customHeight="1">
      <c r="A32" s="24" t="s">
        <v>3</v>
      </c>
      <c r="B32" s="16">
        <f aca="true" t="shared" si="9" ref="B32:N32">+IF(B7=0,"-",B24/B7)</f>
        <v>0.11214700382613581</v>
      </c>
      <c r="C32" s="16">
        <f>+IF(C7=0,"-",C24/C7)</f>
        <v>0.09107997280957977</v>
      </c>
      <c r="D32" s="16">
        <f t="shared" si="9"/>
        <v>0.12011910803403231</v>
      </c>
      <c r="E32" s="16">
        <f t="shared" si="9"/>
        <v>0.08730533926996695</v>
      </c>
      <c r="F32" s="16">
        <f t="shared" si="9"/>
        <v>0.10455591826234627</v>
      </c>
      <c r="G32" s="16">
        <f t="shared" si="9"/>
        <v>0.16234291565986866</v>
      </c>
      <c r="H32" s="16">
        <f t="shared" si="9"/>
        <v>0.025951938972526758</v>
      </c>
      <c r="I32" s="16">
        <f t="shared" si="9"/>
        <v>0.12871535028618108</v>
      </c>
      <c r="J32" s="16">
        <f t="shared" si="9"/>
        <v>0.03806469110542937</v>
      </c>
      <c r="K32" s="16">
        <f t="shared" si="9"/>
        <v>0.14161173724809517</v>
      </c>
      <c r="L32" s="16">
        <f t="shared" si="9"/>
        <v>0.12175967057621481</v>
      </c>
      <c r="M32" s="16">
        <f t="shared" si="9"/>
        <v>0.16743653539133965</v>
      </c>
      <c r="N32" s="17">
        <f t="shared" si="9"/>
        <v>0.11072887178818377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2018-01-17T05:53:09Z</cp:lastPrinted>
  <dcterms:created xsi:type="dcterms:W3CDTF">2009-03-31T06:53:37Z</dcterms:created>
  <dcterms:modified xsi:type="dcterms:W3CDTF">2018-02-28T10:42:48Z</dcterms:modified>
  <cp:category/>
  <cp:version/>
  <cp:contentType/>
  <cp:contentStatus/>
</cp:coreProperties>
</file>